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370_EE\Insenerehitus\1. Töös olevad projektid\10374 Oru pargi sadama sild 01.03_01.10.22\9. Invoicing - Müük\9.1. Site measurement - Raamatupidamise alusdokumendid\"/>
    </mc:Choice>
  </mc:AlternateContent>
  <bookViews>
    <workbookView xWindow="-120" yWindow="-120" windowWidth="29040" windowHeight="15720" tabRatio="846" activeTab="3"/>
  </bookViews>
  <sheets>
    <sheet name="Nr.1" sheetId="10" r:id="rId1"/>
    <sheet name="Nr.2" sheetId="11" r:id="rId2"/>
    <sheet name="Nr.3" sheetId="12" r:id="rId3"/>
    <sheet name="Nr.4" sheetId="1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7" i="13" l="1"/>
  <c r="N77" i="13" s="1"/>
  <c r="K77" i="13"/>
  <c r="J77" i="13"/>
  <c r="H77" i="13"/>
  <c r="F77" i="13"/>
  <c r="M74" i="13"/>
  <c r="N74" i="13" s="1"/>
  <c r="K74" i="13"/>
  <c r="J74" i="13"/>
  <c r="H74" i="13"/>
  <c r="F74" i="13"/>
  <c r="M67" i="13"/>
  <c r="N67" i="13" s="1"/>
  <c r="K67" i="13"/>
  <c r="J67" i="13"/>
  <c r="H67" i="13"/>
  <c r="F67" i="13"/>
  <c r="M50" i="13"/>
  <c r="N50" i="13" s="1"/>
  <c r="K50" i="13"/>
  <c r="J50" i="13"/>
  <c r="H50" i="13"/>
  <c r="F50" i="13"/>
  <c r="M49" i="13"/>
  <c r="N49" i="13" s="1"/>
  <c r="K49" i="13"/>
  <c r="J49" i="13"/>
  <c r="H49" i="13"/>
  <c r="F49" i="13"/>
  <c r="M41" i="13"/>
  <c r="N41" i="13" s="1"/>
  <c r="K41" i="13"/>
  <c r="J41" i="13"/>
  <c r="H41" i="13"/>
  <c r="F41" i="13"/>
  <c r="M27" i="13"/>
  <c r="N27" i="13" s="1"/>
  <c r="K27" i="13"/>
  <c r="J27" i="13"/>
  <c r="H27" i="13"/>
  <c r="F27" i="13"/>
  <c r="M18" i="13"/>
  <c r="N18" i="13" s="1"/>
  <c r="K18" i="13"/>
  <c r="J18" i="13"/>
  <c r="H18" i="13"/>
  <c r="F18" i="13"/>
  <c r="F79" i="13" s="1"/>
  <c r="M17" i="13"/>
  <c r="N17" i="13" s="1"/>
  <c r="K17" i="13"/>
  <c r="J17" i="13"/>
  <c r="H17" i="13"/>
  <c r="F17" i="13"/>
  <c r="L27" i="13" l="1"/>
  <c r="L49" i="13"/>
  <c r="L17" i="13"/>
  <c r="L41" i="13"/>
  <c r="L74" i="13"/>
  <c r="L77" i="13"/>
  <c r="L18" i="13"/>
  <c r="L67" i="13"/>
  <c r="J79" i="13"/>
  <c r="J80" i="13" s="1"/>
  <c r="J81" i="13" s="1"/>
  <c r="L50" i="13"/>
  <c r="N79" i="13"/>
  <c r="N80" i="13" s="1"/>
  <c r="N81" i="13" s="1"/>
  <c r="F80" i="13"/>
  <c r="F81" i="13" s="1"/>
  <c r="H79" i="13"/>
  <c r="K18" i="12"/>
  <c r="M77" i="12"/>
  <c r="N77" i="12" s="1"/>
  <c r="K77" i="12"/>
  <c r="J77" i="12"/>
  <c r="H77" i="12"/>
  <c r="L77" i="12" s="1"/>
  <c r="F77" i="12"/>
  <c r="M74" i="12"/>
  <c r="N74" i="12" s="1"/>
  <c r="K74" i="12"/>
  <c r="J74" i="12"/>
  <c r="H74" i="12"/>
  <c r="L74" i="12" s="1"/>
  <c r="F74" i="12"/>
  <c r="M67" i="12"/>
  <c r="N67" i="12" s="1"/>
  <c r="K67" i="12"/>
  <c r="J67" i="12"/>
  <c r="H67" i="12"/>
  <c r="L67" i="12" s="1"/>
  <c r="F67" i="12"/>
  <c r="M50" i="12"/>
  <c r="N50" i="12" s="1"/>
  <c r="K50" i="12"/>
  <c r="J50" i="12"/>
  <c r="H50" i="12"/>
  <c r="F50" i="12"/>
  <c r="M49" i="12"/>
  <c r="N49" i="12" s="1"/>
  <c r="K49" i="12"/>
  <c r="J49" i="12"/>
  <c r="H49" i="12"/>
  <c r="L49" i="12" s="1"/>
  <c r="F49" i="12"/>
  <c r="M41" i="12"/>
  <c r="N41" i="12" s="1"/>
  <c r="K41" i="12"/>
  <c r="J41" i="12"/>
  <c r="H41" i="12"/>
  <c r="L41" i="12" s="1"/>
  <c r="F41" i="12"/>
  <c r="M27" i="12"/>
  <c r="N27" i="12" s="1"/>
  <c r="K27" i="12"/>
  <c r="J27" i="12"/>
  <c r="H27" i="12"/>
  <c r="F27" i="12"/>
  <c r="M18" i="12"/>
  <c r="N18" i="12" s="1"/>
  <c r="J18" i="12"/>
  <c r="H18" i="12"/>
  <c r="F18" i="12"/>
  <c r="M17" i="12"/>
  <c r="N17" i="12" s="1"/>
  <c r="K17" i="12"/>
  <c r="J17" i="12"/>
  <c r="H17" i="12"/>
  <c r="F17" i="12"/>
  <c r="F79" i="12" s="1"/>
  <c r="L79" i="13" l="1"/>
  <c r="L80" i="13" s="1"/>
  <c r="L81" i="13" s="1"/>
  <c r="H81" i="13"/>
  <c r="H80" i="13"/>
  <c r="L50" i="12"/>
  <c r="L27" i="12"/>
  <c r="L18" i="12"/>
  <c r="H79" i="12"/>
  <c r="H80" i="12" s="1"/>
  <c r="H81" i="12" s="1"/>
  <c r="J79" i="12"/>
  <c r="J80" i="12" s="1"/>
  <c r="J81" i="12" s="1"/>
  <c r="N79" i="12"/>
  <c r="N80" i="12" s="1"/>
  <c r="N81" i="12" s="1"/>
  <c r="F80" i="12"/>
  <c r="F81" i="12" s="1"/>
  <c r="L17" i="12"/>
  <c r="M77" i="11"/>
  <c r="N77" i="11" s="1"/>
  <c r="K77" i="11"/>
  <c r="J77" i="11"/>
  <c r="H77" i="11"/>
  <c r="F77" i="11"/>
  <c r="M74" i="11"/>
  <c r="N74" i="11" s="1"/>
  <c r="K74" i="11"/>
  <c r="J74" i="11"/>
  <c r="H74" i="11"/>
  <c r="F74" i="11"/>
  <c r="M67" i="11"/>
  <c r="N67" i="11" s="1"/>
  <c r="K67" i="11"/>
  <c r="J67" i="11"/>
  <c r="H67" i="11"/>
  <c r="L67" i="11" s="1"/>
  <c r="F67" i="11"/>
  <c r="M50" i="11"/>
  <c r="N50" i="11" s="1"/>
  <c r="K50" i="11"/>
  <c r="J50" i="11"/>
  <c r="H50" i="11"/>
  <c r="F50" i="11"/>
  <c r="M49" i="11"/>
  <c r="N49" i="11" s="1"/>
  <c r="K49" i="11"/>
  <c r="J49" i="11"/>
  <c r="H49" i="11"/>
  <c r="L49" i="11" s="1"/>
  <c r="F49" i="11"/>
  <c r="M41" i="11"/>
  <c r="N41" i="11" s="1"/>
  <c r="K41" i="11"/>
  <c r="J41" i="11"/>
  <c r="H41" i="11"/>
  <c r="F41" i="11"/>
  <c r="M27" i="11"/>
  <c r="N27" i="11" s="1"/>
  <c r="K27" i="11"/>
  <c r="J27" i="11"/>
  <c r="H27" i="11"/>
  <c r="F27" i="11"/>
  <c r="M18" i="11"/>
  <c r="N18" i="11" s="1"/>
  <c r="K18" i="11"/>
  <c r="J18" i="11"/>
  <c r="H18" i="11"/>
  <c r="F18" i="11"/>
  <c r="M17" i="11"/>
  <c r="N17" i="11" s="1"/>
  <c r="K17" i="11"/>
  <c r="J17" i="11"/>
  <c r="H17" i="11"/>
  <c r="F17" i="11"/>
  <c r="F79" i="11" s="1"/>
  <c r="L79" i="12" l="1"/>
  <c r="L80" i="12" s="1"/>
  <c r="L81" i="12" s="1"/>
  <c r="L74" i="11"/>
  <c r="L27" i="11"/>
  <c r="L50" i="11"/>
  <c r="L18" i="11"/>
  <c r="L77" i="11"/>
  <c r="L41" i="11"/>
  <c r="H79" i="11"/>
  <c r="H80" i="11" s="1"/>
  <c r="L17" i="11"/>
  <c r="N79" i="11"/>
  <c r="N80" i="11" s="1"/>
  <c r="N81" i="11" s="1"/>
  <c r="F80" i="11"/>
  <c r="F81" i="11"/>
  <c r="J79" i="11"/>
  <c r="L81" i="10"/>
  <c r="L79" i="11" l="1"/>
  <c r="L80" i="11" s="1"/>
  <c r="L81" i="11" s="1"/>
  <c r="H81" i="11"/>
  <c r="J80" i="11"/>
  <c r="J81" i="11" s="1"/>
  <c r="K77" i="10"/>
  <c r="K74" i="10"/>
  <c r="K67" i="10"/>
  <c r="K50" i="10"/>
  <c r="K49" i="10"/>
  <c r="K41" i="10"/>
  <c r="K27" i="10"/>
  <c r="K18" i="10"/>
  <c r="K17" i="10"/>
  <c r="M77" i="10"/>
  <c r="N77" i="10" s="1"/>
  <c r="J77" i="10"/>
  <c r="H77" i="10"/>
  <c r="L77" i="10" s="1"/>
  <c r="F77" i="10"/>
  <c r="M74" i="10"/>
  <c r="N74" i="10" s="1"/>
  <c r="J74" i="10"/>
  <c r="H74" i="10"/>
  <c r="L74" i="10" s="1"/>
  <c r="F74" i="10"/>
  <c r="M67" i="10"/>
  <c r="N67" i="10" s="1"/>
  <c r="J67" i="10"/>
  <c r="H67" i="10"/>
  <c r="L67" i="10" s="1"/>
  <c r="F67" i="10"/>
  <c r="M50" i="10"/>
  <c r="N50" i="10" s="1"/>
  <c r="J50" i="10"/>
  <c r="H50" i="10"/>
  <c r="L50" i="10" s="1"/>
  <c r="F50" i="10"/>
  <c r="M49" i="10"/>
  <c r="N49" i="10" s="1"/>
  <c r="J49" i="10"/>
  <c r="H49" i="10"/>
  <c r="L49" i="10" s="1"/>
  <c r="F49" i="10"/>
  <c r="M41" i="10"/>
  <c r="N41" i="10" s="1"/>
  <c r="J41" i="10"/>
  <c r="H41" i="10"/>
  <c r="L41" i="10" s="1"/>
  <c r="F41" i="10"/>
  <c r="M27" i="10"/>
  <c r="N27" i="10" s="1"/>
  <c r="J27" i="10"/>
  <c r="H27" i="10"/>
  <c r="L27" i="10" s="1"/>
  <c r="F27" i="10"/>
  <c r="M18" i="10"/>
  <c r="N18" i="10" s="1"/>
  <c r="J18" i="10"/>
  <c r="H18" i="10"/>
  <c r="L18" i="10" s="1"/>
  <c r="F18" i="10"/>
  <c r="J17" i="10" l="1"/>
  <c r="F17" i="10" l="1"/>
  <c r="M17" i="10"/>
  <c r="N17" i="10" s="1"/>
  <c r="H17" i="10"/>
  <c r="L17" i="10" s="1"/>
  <c r="L79" i="10" s="1"/>
  <c r="L80" i="10" s="1"/>
  <c r="F79" i="10" l="1"/>
  <c r="H79" i="10"/>
  <c r="J79" i="10"/>
  <c r="J80" i="10" s="1"/>
  <c r="N79" i="10"/>
  <c r="N80" i="10" s="1"/>
  <c r="N81" i="10" s="1"/>
  <c r="H80" i="10" l="1"/>
  <c r="H81" i="10" s="1"/>
  <c r="J81" i="10"/>
  <c r="F80" i="10"/>
  <c r="F81" i="10" s="1"/>
</calcChain>
</file>

<file path=xl/sharedStrings.xml><?xml version="1.0" encoding="utf-8"?>
<sst xmlns="http://schemas.openxmlformats.org/spreadsheetml/2006/main" count="969" uniqueCount="195">
  <si>
    <t>JRK.</t>
  </si>
  <si>
    <t>TÖÖ NIMETUS</t>
  </si>
  <si>
    <t>NR.</t>
  </si>
  <si>
    <t>Töövõtja:</t>
  </si>
  <si>
    <t>teostatud tööde üleandmise ja vastuvõtmise kohta</t>
  </si>
  <si>
    <t>Mõõt-</t>
  </si>
  <si>
    <t>ühik</t>
  </si>
  <si>
    <t>Hind</t>
  </si>
  <si>
    <t>Kogus</t>
  </si>
  <si>
    <t>Maksumus</t>
  </si>
  <si>
    <t>Leping</t>
  </si>
  <si>
    <t>Varem akteeritud</t>
  </si>
  <si>
    <t>Jooksev kuu</t>
  </si>
  <si>
    <t>Töö üleandja</t>
  </si>
  <si>
    <t>Töö vastuvõtja</t>
  </si>
  <si>
    <t xml:space="preserve">Tellija: </t>
  </si>
  <si>
    <t>Jääk</t>
  </si>
  <si>
    <t>Kokku:</t>
  </si>
  <si>
    <t>Kokku koos käibemaksuga:</t>
  </si>
  <si>
    <t>Käibemaks 20%:</t>
  </si>
  <si>
    <t>/allkirjastatud digitaalselt/</t>
  </si>
  <si>
    <t>Leonhard Weiss OÜ</t>
  </si>
  <si>
    <t>Vesse 8 Tallinn 11415</t>
  </si>
  <si>
    <t>tel. 601 2285</t>
  </si>
  <si>
    <t>(Töövõtja): Andrei Jermiškin</t>
  </si>
  <si>
    <t xml:space="preserve">kogusumma  </t>
  </si>
  <si>
    <t>Riigimetsa Majandamise Keskus</t>
  </si>
  <si>
    <t>Sagadi küla, Haljala vald, 45403, Lääne-Viru maakond</t>
  </si>
  <si>
    <t>tel. 676 7500</t>
  </si>
  <si>
    <t>Omanikujärelevalve:</t>
  </si>
  <si>
    <t>AS Taalri Varahaldus</t>
  </si>
  <si>
    <t>Kadaka tee 137-50, 12915 Tallinn</t>
  </si>
  <si>
    <t>tel. 644 8644</t>
  </si>
  <si>
    <r>
      <t>Objekti nimetus:</t>
    </r>
    <r>
      <rPr>
        <sz val="12"/>
        <rFont val="Times New Roman"/>
        <family val="1"/>
      </rPr>
      <t xml:space="preserve">  Oru pargi sadama sild</t>
    </r>
  </si>
  <si>
    <t>AKT nr.1, “31” mai 2022.a.</t>
  </si>
  <si>
    <t>Ehitustööd</t>
  </si>
  <si>
    <t>Käesolev akt on koostatud ehituse töövõtulepingu nr.1-18.2022/53, 01.03.2022.a. (edaspidi - leping) alusel.</t>
  </si>
  <si>
    <t>(Omanikujärelevalve): Riivo Juhansoo</t>
  </si>
  <si>
    <t>(Tellija): Heinar Juuse</t>
  </si>
  <si>
    <t>Akteeritaval perioodil oli teostatud järgmised tööd:</t>
  </si>
  <si>
    <t>1)</t>
  </si>
  <si>
    <t>2)</t>
  </si>
  <si>
    <t>3)</t>
  </si>
  <si>
    <t>4)</t>
  </si>
  <si>
    <t>5)</t>
  </si>
  <si>
    <t>6)</t>
  </si>
  <si>
    <t>7)</t>
  </si>
  <si>
    <t>Ehitusplatsi ettevalmistus</t>
  </si>
  <si>
    <t>Ajutise tee ehitus</t>
  </si>
  <si>
    <t>Vana silla lammutus</t>
  </si>
  <si>
    <t>Puude raie</t>
  </si>
  <si>
    <t>Alustati kaldasammaste aluste ehitamisega</t>
  </si>
  <si>
    <t>Olemasoleva taristu lammutamine ning lammutusjääkide utiliseerimine</t>
  </si>
  <si>
    <t>Üldised ja ettevalmistustööd</t>
  </si>
  <si>
    <t>Mullatööde teostamine</t>
  </si>
  <si>
    <t>Katendite rajamine</t>
  </si>
  <si>
    <t>Drenaaži rajamine</t>
  </si>
  <si>
    <t>Konstruktsioonide rajamine</t>
  </si>
  <si>
    <t>Tehnovõrkude rajamine</t>
  </si>
  <si>
    <t>Haljastustööd</t>
  </si>
  <si>
    <t>Muud rekonstrueerimisega seotud kulud</t>
  </si>
  <si>
    <t>Lepingu hind 367 285,64 (kolmsada kuuskümmend seitse tuhat kakssada kaheksakümmend viis eurot  ja 64 senti) + KM</t>
  </si>
  <si>
    <t>Proovivõtt ja katsetamine</t>
  </si>
  <si>
    <t>2.1</t>
  </si>
  <si>
    <t>2.2</t>
  </si>
  <si>
    <t>2.3</t>
  </si>
  <si>
    <t>2.4</t>
  </si>
  <si>
    <t>2.5</t>
  </si>
  <si>
    <t>2.6</t>
  </si>
  <si>
    <t>Load, kindlusustused</t>
  </si>
  <si>
    <t>Tööpiirkonna korrashoid</t>
  </si>
  <si>
    <t>Ajutised tööd (s.h.objekti kontor, ajutised teed)</t>
  </si>
  <si>
    <t>Tööde mõõdistamine ja märkimistööd</t>
  </si>
  <si>
    <t>Konsultatsioonid projekteerijaga</t>
  </si>
  <si>
    <t>Ettevalmistustööd (kaldasamba veetõkke)</t>
  </si>
  <si>
    <t>2.7</t>
  </si>
  <si>
    <t>2.8</t>
  </si>
  <si>
    <t>Üksikpuude langetamine koos kändude juurimisega (freesimisega)</t>
  </si>
  <si>
    <t>3.1</t>
  </si>
  <si>
    <t>3.2</t>
  </si>
  <si>
    <t>3.3</t>
  </si>
  <si>
    <t>3.4</t>
  </si>
  <si>
    <t>3.5</t>
  </si>
  <si>
    <t>3.6</t>
  </si>
  <si>
    <t>3.7</t>
  </si>
  <si>
    <t>3.8</t>
  </si>
  <si>
    <t>Kasvupinnase eemaldamine</t>
  </si>
  <si>
    <t>Jõe sängi puhastamine (silla piirides)</t>
  </si>
  <si>
    <t>Muldkeha ehitamine juurdeveetavast pinnasest, Kf≥2m/ööp</t>
  </si>
  <si>
    <t>Astmete lõikamine</t>
  </si>
  <si>
    <t>Oleva mulde pealispinna planeerimine ja tihendamine</t>
  </si>
  <si>
    <t>Oleva mulde aluspinna planeerimine ja tihendamine</t>
  </si>
  <si>
    <t>3.9</t>
  </si>
  <si>
    <t>3.10</t>
  </si>
  <si>
    <t>Geokärg IG40</t>
  </si>
  <si>
    <t>Klombitud graniidist samba viimistlus koos paigaldamisega</t>
  </si>
  <si>
    <t>Kaare viimistluskivid koos lukkuga (s.h.paigaldamine)</t>
  </si>
  <si>
    <t>3.11</t>
  </si>
  <si>
    <t>3.12</t>
  </si>
  <si>
    <t>3.13</t>
  </si>
  <si>
    <t>Külgseina viimistkivid (Ungru)</t>
  </si>
  <si>
    <t>Munakivid geotekstiilil (kivid D40-60mm)</t>
  </si>
  <si>
    <t>Munakivid betooniseguga geotekstiilil (sadeveerenn)</t>
  </si>
  <si>
    <t>Geotekstiil filtreeriv 2kl.</t>
  </si>
  <si>
    <t>4.1</t>
  </si>
  <si>
    <t>4.2</t>
  </si>
  <si>
    <t>4.3</t>
  </si>
  <si>
    <t>4.4</t>
  </si>
  <si>
    <t>4.5</t>
  </si>
  <si>
    <t>4.6</t>
  </si>
  <si>
    <t>4.7</t>
  </si>
  <si>
    <t>Olemasoleva katendi freesimine</t>
  </si>
  <si>
    <t>Killustikalus; fr 4/63, hmin=20cm</t>
  </si>
  <si>
    <t>Kruntimine bituumeniga (silla plaat)</t>
  </si>
  <si>
    <t>Pikivuugi paigaldamine "Bornit"</t>
  </si>
  <si>
    <t>Tihedas asfaltbetoonist AC-8surf 60 mm.</t>
  </si>
  <si>
    <t>Geovõrgu paigaldamine</t>
  </si>
  <si>
    <t>Sillutiskatte (+PU liimvaht, kuuskantilised tänavakivid)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</si>
  <si>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</si>
  <si>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</si>
  <si>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</si>
  <si>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</si>
  <si>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</si>
  <si>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</si>
  <si>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</si>
  <si>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</si>
  <si>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</si>
  <si>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</si>
  <si>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</si>
  <si>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</si>
  <si>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</si>
  <si>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</si>
  <si>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</si>
  <si>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</si>
  <si>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Süvendi kaevamine</t>
  </si>
  <si>
    <t>Killustikalus (kaldasambad), h=20cm</t>
  </si>
  <si>
    <t>Mikrovaiad R76(10)</t>
  </si>
  <si>
    <t>Monoliitbetoon C20/25</t>
  </si>
  <si>
    <t>Monoliitbetoon C50/60 + PenetronAdmix</t>
  </si>
  <si>
    <t>Betoonpinna värvimine koos ettevalmistusega
(vaateplatvorm, karniisid)</t>
  </si>
  <si>
    <t>Raudbetoon kaldasammas, betoon C35/45 XF4 XD3 KK4
(graniitkillustikuga), armatuur 4714,4,0 kg,</t>
  </si>
  <si>
    <t>Raudbetoon kaldasamba tugipruss, betoon C35/45 XF4
XD3 KK4 (graniitkillustikuga) + PenetronAdmix 3kg/m3</t>
  </si>
  <si>
    <t>Raudbetoonist tekiplaat, betoon C35/45 XF4 XD3 KK4
(graniitkillustikuga) + PenetronAdmix 3kg/m3</t>
  </si>
  <si>
    <t>Raudbetoonist külgseinad (+karniisid), betoon C35/45 XF4
XD3 KK4 (graniitkillustikuga) + PenetronAdmix 3kg/m3</t>
  </si>
  <si>
    <t>Raudbetoonist vaateplatvorm betoon C35/45 XF4 XD3
KK4 (graniitkillustikuga) + PenetronAdmix</t>
  </si>
  <si>
    <t>Raudbetoonist kaar betoon C35/45 XF4 XD3 KK4
(graniitkillustikuga) + PenetronAdmix</t>
  </si>
  <si>
    <t>Võõphüdroisolatsioon (kaar+siseseinad )</t>
  </si>
  <si>
    <t>Pinnaalune dreen (salaoja)</t>
  </si>
  <si>
    <t>Silla metallpiire ( kuumtsink + värv)</t>
  </si>
  <si>
    <t>Metallvõrk (silla all, kuumtsink + värv)</t>
  </si>
  <si>
    <t>9.1</t>
  </si>
  <si>
    <t>Ajutine liikluskorraldus (sh.infotahvlid)</t>
  </si>
  <si>
    <t>7.1</t>
  </si>
  <si>
    <t>7.2</t>
  </si>
  <si>
    <t>7.3</t>
  </si>
  <si>
    <t>7.4</t>
  </si>
  <si>
    <t>7.5</t>
  </si>
  <si>
    <t>7.6</t>
  </si>
  <si>
    <t>Valgustuskaabli jätkumuhv</t>
  </si>
  <si>
    <t>Kaablikaitsetoru paigaldamine sillale</t>
  </si>
  <si>
    <t>Kaablikaitsetoru paigaldamine sillale (reserv)</t>
  </si>
  <si>
    <t>Silla valgusti montaaž (LED Neon riba RGB)</t>
  </si>
  <si>
    <t>Jaotuskarbi montaaž koos seadmetega</t>
  </si>
  <si>
    <t>Valgustusmasti ümbertõstmine</t>
  </si>
  <si>
    <t>8.1</t>
  </si>
  <si>
    <t>8.2</t>
  </si>
  <si>
    <t>Muru kasvualuse rajamine ja külv</t>
  </si>
  <si>
    <t>Pink</t>
  </si>
  <si>
    <t>tk</t>
  </si>
  <si>
    <t>m2</t>
  </si>
  <si>
    <t>m</t>
  </si>
  <si>
    <t>m3</t>
  </si>
  <si>
    <t>jm</t>
  </si>
  <si>
    <t>kompl</t>
  </si>
  <si>
    <t>Käesoleva akti alusel kuulub Töövõtjale tasumisele 19769.30 eurot käibemaksuga</t>
  </si>
  <si>
    <t>Kokku akteeritud</t>
  </si>
  <si>
    <t>AKT nr.2, “30” juuni 2022.a.</t>
  </si>
  <si>
    <t>Mikrovaiade puurimine</t>
  </si>
  <si>
    <t>Kaldasammaste aluste ehitus</t>
  </si>
  <si>
    <t>Käesoleva akti alusel kuulub Töövõtjale tasumisele 34241.32 eurot käibemaksuga</t>
  </si>
  <si>
    <t>AKT nr.3, “31” juuli 2022.a.</t>
  </si>
  <si>
    <t>Kaldasammaste betoneerimine</t>
  </si>
  <si>
    <t>Jõesängi puhastamine</t>
  </si>
  <si>
    <t>Kalda tagasitäide ja planeerimine</t>
  </si>
  <si>
    <t>Mikrovaiade katsetamine</t>
  </si>
  <si>
    <t>Kaare raketise ehitamine</t>
  </si>
  <si>
    <t>Käesoleva akti alusel kuulub Töövõtjale tasumisele 103471.20 eurot käibemaksuga</t>
  </si>
  <si>
    <t>AKT nr.4, “31” august 2022.a.</t>
  </si>
  <si>
    <t>Kaare betoneerimine</t>
  </si>
  <si>
    <t>Külgseinte betoneerimine</t>
  </si>
  <si>
    <t>Karniiside ja tugiseinte betoneerimine</t>
  </si>
  <si>
    <t>Tagasitäide tööd</t>
  </si>
  <si>
    <t>Fasaaditööd</t>
  </si>
  <si>
    <t>Käesoleva akti alusel kuulub Töövõtjale tasumisele 142125.68 eurot käibemaksuga</t>
  </si>
  <si>
    <t>Võõphüdroisolatsiooni paigaldamine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</si>
</sst>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.00\ [$€-425]_-;\-* #,##0.00\ [$€-425]_-;_-* &quot;-&quot;??\ [$€-425]_-;_-@_-"/>
  </numFmts>
  <fonts count="15" x14ac:knownFonts="1">
    <font>
      <sz val="10"/>
      <name val="Arial"/>
      <charset val="186"/>
    </font>
    <font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charset val="186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Times New Roman"/>
      <family val="1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trike/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4" fillId="0" borderId="1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9" fillId="0" borderId="9" xfId="0" applyFont="1" applyBorder="1" applyAlignment="1">
      <alignment vertical="justify"/>
    </xf>
    <xf numFmtId="0" fontId="8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8" fillId="2" borderId="5" xfId="1" applyNumberFormat="1" applyFont="1" applyFill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right" vertical="center"/>
    </xf>
    <xf numFmtId="166" fontId="1" fillId="0" borderId="5" xfId="0" applyNumberFormat="1" applyFont="1" applyFill="1" applyBorder="1" applyAlignment="1">
      <alignment horizontal="center" vertical="center"/>
    </xf>
    <xf numFmtId="166" fontId="1" fillId="0" borderId="4" xfId="0" applyNumberFormat="1" applyFont="1" applyFill="1" applyBorder="1" applyAlignment="1">
      <alignment horizontal="center" vertical="center"/>
    </xf>
    <xf numFmtId="166" fontId="1" fillId="0" borderId="9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right" vertical="center"/>
    </xf>
    <xf numFmtId="166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" fontId="8" fillId="2" borderId="0" xfId="0" applyNumberFormat="1" applyFont="1" applyFill="1" applyBorder="1" applyAlignment="1">
      <alignment horizontal="left" vertical="center" wrapText="1"/>
    </xf>
    <xf numFmtId="2" fontId="8" fillId="2" borderId="5" xfId="1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166" fontId="1" fillId="0" borderId="9" xfId="2" applyNumberFormat="1" applyFont="1" applyFill="1" applyBorder="1" applyAlignment="1">
      <alignment horizontal="center" vertical="center"/>
    </xf>
    <xf numFmtId="166" fontId="1" fillId="0" borderId="6" xfId="2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166" fontId="13" fillId="0" borderId="5" xfId="0" applyNumberFormat="1" applyFont="1" applyBorder="1" applyAlignment="1">
      <alignment horizontal="right" vertical="center"/>
    </xf>
    <xf numFmtId="1" fontId="11" fillId="2" borderId="5" xfId="1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right" vertical="center"/>
    </xf>
    <xf numFmtId="166" fontId="14" fillId="0" borderId="9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" fontId="14" fillId="0" borderId="9" xfId="0" applyNumberFormat="1" applyFont="1" applyFill="1" applyBorder="1" applyAlignment="1">
      <alignment horizontal="center" vertical="center"/>
    </xf>
    <xf numFmtId="166" fontId="14" fillId="0" borderId="9" xfId="2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/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34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79" t="s">
        <v>10</v>
      </c>
      <c r="D13" s="81"/>
      <c r="E13" s="81"/>
      <c r="F13" s="80"/>
      <c r="G13" s="79" t="s">
        <v>11</v>
      </c>
      <c r="H13" s="80"/>
      <c r="I13" s="79" t="s">
        <v>12</v>
      </c>
      <c r="J13" s="80"/>
      <c r="K13" s="79" t="s">
        <v>175</v>
      </c>
      <c r="L13" s="80"/>
      <c r="M13" s="79" t="s">
        <v>16</v>
      </c>
      <c r="N13" s="80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54"/>
      <c r="H17" s="53">
        <f t="shared" ref="H17" si="1">D17*G17</f>
        <v>0</v>
      </c>
      <c r="I17" s="16">
        <v>0.9</v>
      </c>
      <c r="J17" s="53">
        <f t="shared" ref="J17:J77" si="2">D17*I17</f>
        <v>6750</v>
      </c>
      <c r="K17" s="63">
        <f>G17+I17</f>
        <v>0.9</v>
      </c>
      <c r="L17" s="64">
        <f>H17+J17</f>
        <v>6750</v>
      </c>
      <c r="M17" s="29">
        <f t="shared" ref="M17" si="3">E17-G17-I17</f>
        <v>9.9999999999999978E-2</v>
      </c>
      <c r="N17" s="53">
        <f t="shared" ref="N17:N77" si="4">D17*M17</f>
        <v>749.99999999999989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54"/>
      <c r="H18" s="53">
        <f t="shared" ref="H18:H77" si="5">D18*G18</f>
        <v>0</v>
      </c>
      <c r="I18" s="16">
        <v>0.1</v>
      </c>
      <c r="J18" s="53">
        <f t="shared" si="2"/>
        <v>4083.9070000000002</v>
      </c>
      <c r="K18" s="63">
        <f>G18+I18</f>
        <v>0.1</v>
      </c>
      <c r="L18" s="64">
        <f>H18+J18</f>
        <v>4083.9070000000002</v>
      </c>
      <c r="M18" s="29">
        <f t="shared" ref="M18:M77" si="6">E18-G18-I18</f>
        <v>0.9</v>
      </c>
      <c r="N18" s="53">
        <f t="shared" si="4"/>
        <v>36755.163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54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54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54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54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54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54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54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54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54"/>
      <c r="H27" s="53">
        <f t="shared" si="5"/>
        <v>0</v>
      </c>
      <c r="I27" s="16">
        <v>0.1</v>
      </c>
      <c r="J27" s="53">
        <f t="shared" si="2"/>
        <v>4349.0370000000003</v>
      </c>
      <c r="K27" s="63">
        <f>G27+I27</f>
        <v>0.1</v>
      </c>
      <c r="L27" s="64">
        <f>H27+J27</f>
        <v>4349.0370000000003</v>
      </c>
      <c r="M27" s="29">
        <f t="shared" si="6"/>
        <v>0.9</v>
      </c>
      <c r="N27" s="53">
        <f t="shared" si="4"/>
        <v>39141.333000000006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54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54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54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54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54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54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54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54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54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54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54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54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54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54"/>
      <c r="H41" s="53">
        <f t="shared" si="5"/>
        <v>0</v>
      </c>
      <c r="I41" s="16">
        <v>0.05</v>
      </c>
      <c r="J41" s="53">
        <f t="shared" si="2"/>
        <v>494.84050000000002</v>
      </c>
      <c r="K41" s="63">
        <f>G41+I41</f>
        <v>0.05</v>
      </c>
      <c r="L41" s="64">
        <f>H41+J41</f>
        <v>494.84050000000002</v>
      </c>
      <c r="M41" s="29">
        <f t="shared" si="6"/>
        <v>0.95</v>
      </c>
      <c r="N41" s="53">
        <f t="shared" si="4"/>
        <v>9401.9694999999992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46">
        <v>5</v>
      </c>
      <c r="B49" s="57" t="s">
        <v>56</v>
      </c>
      <c r="C49" s="48" t="s">
        <v>25</v>
      </c>
      <c r="D49" s="50">
        <v>0</v>
      </c>
      <c r="E49" s="49">
        <v>1</v>
      </c>
      <c r="F49" s="55">
        <f t="shared" si="0"/>
        <v>0</v>
      </c>
      <c r="G49" s="54"/>
      <c r="H49" s="53">
        <f t="shared" si="5"/>
        <v>0</v>
      </c>
      <c r="I49" s="16">
        <v>0</v>
      </c>
      <c r="J49" s="53">
        <f t="shared" si="2"/>
        <v>0</v>
      </c>
      <c r="K49" s="63">
        <f>G49+I49</f>
        <v>0</v>
      </c>
      <c r="L49" s="64">
        <f>H49+J49</f>
        <v>0</v>
      </c>
      <c r="M49" s="29">
        <f t="shared" si="6"/>
        <v>1</v>
      </c>
      <c r="N49" s="53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/>
      <c r="H50" s="53">
        <f t="shared" si="5"/>
        <v>0</v>
      </c>
      <c r="I50" s="16">
        <v>0</v>
      </c>
      <c r="J50" s="53">
        <f t="shared" si="2"/>
        <v>0</v>
      </c>
      <c r="K50" s="63">
        <f>G50+I50</f>
        <v>0</v>
      </c>
      <c r="L50" s="64">
        <f>H50+J50</f>
        <v>0</v>
      </c>
      <c r="M50" s="29">
        <f t="shared" si="6"/>
        <v>1</v>
      </c>
      <c r="N50" s="53">
        <f t="shared" si="4"/>
        <v>240522.15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/>
      <c r="H67" s="53">
        <f t="shared" si="5"/>
        <v>0</v>
      </c>
      <c r="I67" s="16">
        <v>0</v>
      </c>
      <c r="J67" s="53">
        <f t="shared" si="2"/>
        <v>0</v>
      </c>
      <c r="K67" s="63">
        <f>G67+I67</f>
        <v>0</v>
      </c>
      <c r="L67" s="64">
        <f>H67+J67</f>
        <v>0</v>
      </c>
      <c r="M67" s="29">
        <f t="shared" si="6"/>
        <v>1</v>
      </c>
      <c r="N67" s="53">
        <f t="shared" si="4"/>
        <v>10955.14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/>
      <c r="H74" s="53">
        <f t="shared" si="5"/>
        <v>0</v>
      </c>
      <c r="I74" s="16">
        <v>0</v>
      </c>
      <c r="J74" s="53">
        <f t="shared" si="2"/>
        <v>0</v>
      </c>
      <c r="K74" s="63">
        <f>G74+I74</f>
        <v>0</v>
      </c>
      <c r="L74" s="64">
        <f>H74+J74</f>
        <v>0</v>
      </c>
      <c r="M74" s="29">
        <f t="shared" si="6"/>
        <v>1</v>
      </c>
      <c r="N74" s="53">
        <f t="shared" si="4"/>
        <v>10098.959999999999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54"/>
      <c r="H77" s="53">
        <f t="shared" si="5"/>
        <v>0</v>
      </c>
      <c r="I77" s="16">
        <v>0.2</v>
      </c>
      <c r="J77" s="53">
        <f t="shared" si="2"/>
        <v>796.62800000000004</v>
      </c>
      <c r="K77" s="63">
        <f>G77+I77</f>
        <v>0.2</v>
      </c>
      <c r="L77" s="64">
        <f>H77+J77</f>
        <v>796.62800000000004</v>
      </c>
      <c r="M77" s="29">
        <f t="shared" si="6"/>
        <v>0.8</v>
      </c>
      <c r="N77" s="53">
        <f t="shared" si="4"/>
        <v>3186.5120000000002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0</v>
      </c>
      <c r="I79" s="19"/>
      <c r="J79" s="52">
        <f>SUM(J16:J77)</f>
        <v>16474.412499999999</v>
      </c>
      <c r="K79" s="19"/>
      <c r="L79" s="52">
        <f>SUM(L16:L77)</f>
        <v>16474.412499999999</v>
      </c>
      <c r="M79" s="19"/>
      <c r="N79" s="52">
        <f>SUM(N16:N77)</f>
        <v>350811.22750000004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0</v>
      </c>
      <c r="I80" s="22"/>
      <c r="J80" s="51">
        <f>J79*0.2</f>
        <v>3294.8824999999997</v>
      </c>
      <c r="K80" s="22"/>
      <c r="L80" s="51">
        <f>L79*0.2</f>
        <v>3294.8824999999997</v>
      </c>
      <c r="M80" s="22"/>
      <c r="N80" s="51">
        <f>N79*0.2</f>
        <v>70162.245500000005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0</v>
      </c>
      <c r="I81" s="25"/>
      <c r="J81" s="53">
        <f>J79+J80</f>
        <v>19769.294999999998</v>
      </c>
      <c r="K81" s="25"/>
      <c r="L81" s="53">
        <f>L80+L79</f>
        <v>19769.294999999998</v>
      </c>
      <c r="M81" s="25"/>
      <c r="N81" s="53">
        <f>N80+N80</f>
        <v>140324.49100000001</v>
      </c>
    </row>
    <row r="82" spans="1:14" x14ac:dyDescent="0.2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B83" s="1" t="s">
        <v>39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">
      <c r="A84" s="1" t="s">
        <v>40</v>
      </c>
      <c r="B84" s="1" t="s">
        <v>47</v>
      </c>
      <c r="C84" s="26"/>
      <c r="D84" s="26"/>
      <c r="E84" s="26"/>
      <c r="F84" s="26"/>
      <c r="G84" s="26"/>
      <c r="H84" s="26"/>
      <c r="I84" s="26"/>
      <c r="J84" s="26"/>
    </row>
    <row r="85" spans="1:14" x14ac:dyDescent="0.2">
      <c r="A85" s="1" t="s">
        <v>41</v>
      </c>
      <c r="B85" s="1" t="s">
        <v>48</v>
      </c>
      <c r="C85" s="26"/>
      <c r="D85" s="26"/>
      <c r="E85" s="26"/>
      <c r="F85" s="26"/>
      <c r="G85" s="26"/>
      <c r="H85" s="26"/>
      <c r="I85" s="26"/>
      <c r="J85" s="26"/>
    </row>
    <row r="86" spans="1:14" x14ac:dyDescent="0.2">
      <c r="A86" s="1" t="s">
        <v>42</v>
      </c>
      <c r="B86" s="1" t="s">
        <v>49</v>
      </c>
      <c r="C86" s="26"/>
      <c r="D86" s="26"/>
      <c r="E86" s="26"/>
      <c r="F86" s="26"/>
      <c r="G86" s="26"/>
      <c r="H86" s="26"/>
      <c r="I86" s="26"/>
      <c r="J86" s="26"/>
    </row>
    <row r="87" spans="1:14" x14ac:dyDescent="0.2">
      <c r="A87" s="1" t="s">
        <v>43</v>
      </c>
      <c r="B87" s="1" t="s">
        <v>50</v>
      </c>
      <c r="C87" s="26"/>
      <c r="D87" s="26"/>
      <c r="E87" s="26"/>
      <c r="F87" s="26"/>
      <c r="G87" s="26"/>
      <c r="H87" s="26"/>
      <c r="I87" s="26"/>
      <c r="J87" s="26"/>
    </row>
    <row r="88" spans="1:14" x14ac:dyDescent="0.2">
      <c r="A88" s="1" t="s">
        <v>44</v>
      </c>
      <c r="B88" s="1" t="s">
        <v>51</v>
      </c>
      <c r="C88" s="26"/>
      <c r="D88" s="26"/>
      <c r="E88" s="26"/>
      <c r="F88" s="26"/>
      <c r="G88" s="26"/>
      <c r="H88" s="26"/>
      <c r="I88" s="26"/>
      <c r="J88" s="26"/>
    </row>
    <row r="89" spans="1:14" x14ac:dyDescent="0.2">
      <c r="A89" s="1" t="s">
        <v>45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">
      <c r="A90" s="1" t="s">
        <v>46</v>
      </c>
      <c r="C90" s="26"/>
      <c r="D90" s="26"/>
      <c r="E90" s="26"/>
      <c r="F90" s="26"/>
      <c r="G90" s="26"/>
      <c r="H90" s="26"/>
      <c r="I90" s="26"/>
      <c r="J90" s="26"/>
    </row>
    <row r="91" spans="1:14" x14ac:dyDescent="0.2">
      <c r="C91" s="26"/>
      <c r="D91" s="26"/>
      <c r="E91" s="26"/>
      <c r="F91" s="26"/>
      <c r="G91" s="26"/>
      <c r="H91" s="26"/>
      <c r="I91" s="26"/>
      <c r="J91" s="26"/>
    </row>
    <row r="92" spans="1:14" ht="15.75" x14ac:dyDescent="0.25">
      <c r="A92" s="4" t="s">
        <v>36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 t="s">
        <v>61</v>
      </c>
      <c r="B93"/>
      <c r="C93"/>
      <c r="D93"/>
      <c r="E93"/>
      <c r="F93"/>
      <c r="G93"/>
      <c r="H93"/>
      <c r="I93" s="35"/>
      <c r="J93" s="26"/>
    </row>
    <row r="94" spans="1:14" ht="15.75" x14ac:dyDescent="0.25">
      <c r="A94" s="4"/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36" t="s">
        <v>174</v>
      </c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4"/>
      <c r="B96"/>
      <c r="C96"/>
      <c r="D96"/>
      <c r="E96"/>
      <c r="F96"/>
      <c r="G96"/>
      <c r="H96"/>
      <c r="I96" s="26"/>
      <c r="J96" s="26"/>
    </row>
    <row r="97" spans="1:10" ht="15.75" x14ac:dyDescent="0.25">
      <c r="A97" s="78" t="s">
        <v>13</v>
      </c>
      <c r="B97" s="78"/>
      <c r="C97"/>
      <c r="D97" s="4" t="s">
        <v>14</v>
      </c>
      <c r="E97" s="41"/>
      <c r="F97" s="4"/>
      <c r="G97" s="4"/>
      <c r="H97" s="4" t="s">
        <v>14</v>
      </c>
      <c r="I97" s="26"/>
      <c r="J97" s="26"/>
    </row>
    <row r="98" spans="1:10" ht="15.75" x14ac:dyDescent="0.25">
      <c r="A98" s="4" t="s">
        <v>24</v>
      </c>
      <c r="B98"/>
      <c r="C98"/>
      <c r="D98" s="4" t="s">
        <v>37</v>
      </c>
      <c r="E98" s="4"/>
      <c r="F98" s="4"/>
      <c r="G98" s="4"/>
      <c r="H98" s="4" t="s">
        <v>38</v>
      </c>
      <c r="I98" s="26"/>
      <c r="J98" s="26"/>
    </row>
    <row r="99" spans="1:10" ht="15.75" x14ac:dyDescent="0.25">
      <c r="A99" s="4"/>
      <c r="B99"/>
      <c r="C99"/>
      <c r="D99" s="4"/>
      <c r="E99" s="4"/>
      <c r="F99" s="4"/>
      <c r="G99" s="4"/>
      <c r="H99" s="4"/>
      <c r="I99" s="26"/>
      <c r="J99" s="26"/>
    </row>
    <row r="100" spans="1:10" x14ac:dyDescent="0.2">
      <c r="A100" s="1" t="s">
        <v>20</v>
      </c>
      <c r="C100" s="26"/>
      <c r="D100" s="1" t="s">
        <v>20</v>
      </c>
      <c r="E100" s="26"/>
      <c r="F100" s="26"/>
      <c r="G100" s="26"/>
      <c r="H100" s="1" t="s">
        <v>20</v>
      </c>
      <c r="I100" s="26"/>
      <c r="J100" s="26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  <row r="103" spans="1:10" x14ac:dyDescent="0.2">
      <c r="C103" s="27"/>
      <c r="D103" s="27"/>
      <c r="E103" s="27"/>
      <c r="F103" s="27"/>
      <c r="G103" s="27"/>
      <c r="H103" s="27"/>
      <c r="I103" s="27"/>
      <c r="J103" s="27"/>
    </row>
  </sheetData>
  <mergeCells count="6">
    <mergeCell ref="A97:B97"/>
    <mergeCell ref="M13:N13"/>
    <mergeCell ref="C13:F13"/>
    <mergeCell ref="G13:H13"/>
    <mergeCell ref="I13:J13"/>
    <mergeCell ref="K13:L13"/>
  </mergeCells>
  <phoneticPr fontId="0" type="noConversion"/>
  <pageMargins left="0.78740157480314965" right="0.47244094488188981" top="0.39" bottom="0.38" header="0.3" footer="0.28999999999999998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68" workbookViewId="0">
      <selection activeCell="G17" sqref="G17:G77"/>
    </sheetView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176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79" t="s">
        <v>10</v>
      </c>
      <c r="D13" s="81"/>
      <c r="E13" s="81"/>
      <c r="F13" s="80"/>
      <c r="G13" s="79" t="s">
        <v>11</v>
      </c>
      <c r="H13" s="80"/>
      <c r="I13" s="79" t="s">
        <v>12</v>
      </c>
      <c r="J13" s="80"/>
      <c r="K13" s="79" t="s">
        <v>175</v>
      </c>
      <c r="L13" s="80"/>
      <c r="M13" s="79" t="s">
        <v>16</v>
      </c>
      <c r="N13" s="80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16">
        <v>0.9</v>
      </c>
      <c r="H17" s="53">
        <f t="shared" ref="H17:H74" si="1">D17*G17</f>
        <v>6750</v>
      </c>
      <c r="I17" s="16"/>
      <c r="J17" s="53">
        <f t="shared" ref="J17:J74" si="2">D17*I17</f>
        <v>0</v>
      </c>
      <c r="K17" s="63">
        <f>G17+I17</f>
        <v>0.9</v>
      </c>
      <c r="L17" s="64">
        <f>H17+J17</f>
        <v>6750</v>
      </c>
      <c r="M17" s="29">
        <f t="shared" ref="M17:M74" si="3">E17-G17-I17</f>
        <v>9.9999999999999978E-2</v>
      </c>
      <c r="N17" s="53">
        <f t="shared" ref="N17:N77" si="4">D17*M17</f>
        <v>749.99999999999989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16">
        <v>0.1</v>
      </c>
      <c r="H18" s="53">
        <f t="shared" si="1"/>
        <v>4083.9070000000002</v>
      </c>
      <c r="I18" s="16">
        <v>0.1</v>
      </c>
      <c r="J18" s="53">
        <f t="shared" si="2"/>
        <v>4083.9070000000002</v>
      </c>
      <c r="K18" s="63">
        <f>G18+I18</f>
        <v>0.2</v>
      </c>
      <c r="L18" s="64">
        <f>H18+J18</f>
        <v>8167.8140000000003</v>
      </c>
      <c r="M18" s="29">
        <f t="shared" si="3"/>
        <v>0.8</v>
      </c>
      <c r="N18" s="53">
        <f t="shared" si="4"/>
        <v>32671.256000000001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16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16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16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16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16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16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16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16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16">
        <v>0.1</v>
      </c>
      <c r="H27" s="53">
        <f t="shared" si="1"/>
        <v>4349.0370000000003</v>
      </c>
      <c r="I27" s="16"/>
      <c r="J27" s="53">
        <f t="shared" si="2"/>
        <v>0</v>
      </c>
      <c r="K27" s="63">
        <f>G27+I27</f>
        <v>0.1</v>
      </c>
      <c r="L27" s="64">
        <f>H27+J27</f>
        <v>4349.0370000000003</v>
      </c>
      <c r="M27" s="29">
        <f t="shared" si="3"/>
        <v>0.9</v>
      </c>
      <c r="N27" s="53">
        <f t="shared" si="4"/>
        <v>39141.333000000006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16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16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16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16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16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16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16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16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16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16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16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16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16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16">
        <v>0.05</v>
      </c>
      <c r="H41" s="53">
        <f t="shared" si="1"/>
        <v>494.84050000000002</v>
      </c>
      <c r="I41" s="16"/>
      <c r="J41" s="53">
        <f t="shared" si="2"/>
        <v>0</v>
      </c>
      <c r="K41" s="63">
        <f>G41+I41</f>
        <v>0.05</v>
      </c>
      <c r="L41" s="64">
        <f>H41+J41</f>
        <v>494.84050000000002</v>
      </c>
      <c r="M41" s="29">
        <f t="shared" si="3"/>
        <v>0.95</v>
      </c>
      <c r="N41" s="53">
        <f t="shared" si="4"/>
        <v>9401.9694999999992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46">
        <v>5</v>
      </c>
      <c r="B49" s="57" t="s">
        <v>56</v>
      </c>
      <c r="C49" s="48" t="s">
        <v>25</v>
      </c>
      <c r="D49" s="50">
        <v>0</v>
      </c>
      <c r="E49" s="49">
        <v>1</v>
      </c>
      <c r="F49" s="55">
        <f t="shared" si="0"/>
        <v>0</v>
      </c>
      <c r="G49" s="54"/>
      <c r="H49" s="53">
        <f t="shared" si="1"/>
        <v>0</v>
      </c>
      <c r="I49" s="16">
        <v>0</v>
      </c>
      <c r="J49" s="53">
        <f t="shared" si="2"/>
        <v>0</v>
      </c>
      <c r="K49" s="63">
        <f>G49+I49</f>
        <v>0</v>
      </c>
      <c r="L49" s="64">
        <f>H49+J49</f>
        <v>0</v>
      </c>
      <c r="M49" s="29">
        <f t="shared" si="3"/>
        <v>1</v>
      </c>
      <c r="N49" s="53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/>
      <c r="H50" s="53">
        <f t="shared" si="1"/>
        <v>0</v>
      </c>
      <c r="I50" s="16">
        <v>0.1</v>
      </c>
      <c r="J50" s="53">
        <f t="shared" si="2"/>
        <v>24052.215</v>
      </c>
      <c r="K50" s="63">
        <f>G50+I50</f>
        <v>0.1</v>
      </c>
      <c r="L50" s="64">
        <f>H50+J50</f>
        <v>24052.215</v>
      </c>
      <c r="M50" s="29">
        <f t="shared" si="3"/>
        <v>0.9</v>
      </c>
      <c r="N50" s="53">
        <f t="shared" si="4"/>
        <v>216469.935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/>
      <c r="H67" s="53">
        <f t="shared" si="1"/>
        <v>0</v>
      </c>
      <c r="I67" s="16">
        <v>0</v>
      </c>
      <c r="J67" s="53">
        <f t="shared" si="2"/>
        <v>0</v>
      </c>
      <c r="K67" s="63">
        <f>G67+I67</f>
        <v>0</v>
      </c>
      <c r="L67" s="64">
        <f>H67+J67</f>
        <v>0</v>
      </c>
      <c r="M67" s="29">
        <f t="shared" si="3"/>
        <v>1</v>
      </c>
      <c r="N67" s="53">
        <f t="shared" si="4"/>
        <v>10955.14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/>
      <c r="H74" s="53">
        <f t="shared" si="1"/>
        <v>0</v>
      </c>
      <c r="I74" s="16">
        <v>0</v>
      </c>
      <c r="J74" s="53">
        <f t="shared" si="2"/>
        <v>0</v>
      </c>
      <c r="K74" s="63">
        <f>G74+I74</f>
        <v>0</v>
      </c>
      <c r="L74" s="64">
        <f>H74+J74</f>
        <v>0</v>
      </c>
      <c r="M74" s="29">
        <f t="shared" si="3"/>
        <v>1</v>
      </c>
      <c r="N74" s="53">
        <f t="shared" si="4"/>
        <v>10098.959999999999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16">
        <v>0.2</v>
      </c>
      <c r="H77" s="53">
        <f>D77*G77</f>
        <v>796.62800000000004</v>
      </c>
      <c r="I77" s="16">
        <v>0.1</v>
      </c>
      <c r="J77" s="53">
        <f>D77*I77</f>
        <v>398.31400000000002</v>
      </c>
      <c r="K77" s="63">
        <f>G77+I77</f>
        <v>0.30000000000000004</v>
      </c>
      <c r="L77" s="64">
        <f>H77+J77</f>
        <v>1194.942</v>
      </c>
      <c r="M77" s="29">
        <f>E77-G77-I77</f>
        <v>0.70000000000000007</v>
      </c>
      <c r="N77" s="53">
        <f t="shared" si="4"/>
        <v>2788.1980000000003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16474.412499999999</v>
      </c>
      <c r="I79" s="19"/>
      <c r="J79" s="52">
        <f>SUM(J16:J77)</f>
        <v>28534.435999999998</v>
      </c>
      <c r="K79" s="19"/>
      <c r="L79" s="52">
        <f>SUM(L16:L77)</f>
        <v>45008.8485</v>
      </c>
      <c r="M79" s="19"/>
      <c r="N79" s="52">
        <f>SUM(N16:N77)</f>
        <v>322276.79149999999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3294.8824999999997</v>
      </c>
      <c r="I80" s="22"/>
      <c r="J80" s="51">
        <f>J79*0.2</f>
        <v>5706.8872000000001</v>
      </c>
      <c r="K80" s="22"/>
      <c r="L80" s="51">
        <f>L79*0.2</f>
        <v>9001.7697000000007</v>
      </c>
      <c r="M80" s="22"/>
      <c r="N80" s="51">
        <f>N79*0.2</f>
        <v>64455.3583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19769.294999999998</v>
      </c>
      <c r="I81" s="25"/>
      <c r="J81" s="53">
        <f>J79+J80</f>
        <v>34241.323199999999</v>
      </c>
      <c r="K81" s="25"/>
      <c r="L81" s="53">
        <f>L80+L79</f>
        <v>54010.618199999997</v>
      </c>
      <c r="M81" s="25"/>
      <c r="N81" s="53">
        <f>N80+N80</f>
        <v>128910.7166</v>
      </c>
    </row>
    <row r="82" spans="1:14" x14ac:dyDescent="0.2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B83" s="1" t="s">
        <v>39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">
      <c r="A84" s="1" t="s">
        <v>40</v>
      </c>
      <c r="B84" s="1" t="s">
        <v>47</v>
      </c>
      <c r="C84" s="26"/>
      <c r="D84" s="26"/>
      <c r="E84" s="26"/>
      <c r="F84" s="26"/>
      <c r="G84" s="26"/>
      <c r="H84" s="26"/>
      <c r="I84" s="26"/>
      <c r="J84" s="26"/>
    </row>
    <row r="85" spans="1:14" x14ac:dyDescent="0.2">
      <c r="A85" s="1" t="s">
        <v>41</v>
      </c>
      <c r="B85" s="1" t="s">
        <v>48</v>
      </c>
      <c r="C85" s="26"/>
      <c r="D85" s="26"/>
      <c r="E85" s="26"/>
      <c r="F85" s="26"/>
      <c r="G85" s="26"/>
      <c r="H85" s="26"/>
      <c r="I85" s="26"/>
      <c r="J85" s="26"/>
    </row>
    <row r="86" spans="1:14" x14ac:dyDescent="0.2">
      <c r="A86" s="1" t="s">
        <v>42</v>
      </c>
      <c r="B86" s="1" t="s">
        <v>177</v>
      </c>
      <c r="C86" s="26"/>
      <c r="D86" s="26"/>
      <c r="E86" s="26"/>
      <c r="F86" s="26"/>
      <c r="G86" s="26"/>
      <c r="H86" s="26"/>
      <c r="I86" s="26"/>
      <c r="J86" s="26"/>
    </row>
    <row r="87" spans="1:14" x14ac:dyDescent="0.2">
      <c r="A87" s="1" t="s">
        <v>43</v>
      </c>
      <c r="B87" s="1" t="s">
        <v>178</v>
      </c>
      <c r="C87" s="26"/>
      <c r="D87" s="26"/>
      <c r="E87" s="26"/>
      <c r="F87" s="26"/>
      <c r="G87" s="26"/>
      <c r="H87" s="26"/>
      <c r="I87" s="26"/>
      <c r="J87" s="26"/>
    </row>
    <row r="88" spans="1:14" x14ac:dyDescent="0.2">
      <c r="A88" s="1" t="s">
        <v>44</v>
      </c>
      <c r="C88" s="26"/>
      <c r="D88" s="26"/>
      <c r="E88" s="26"/>
      <c r="F88" s="26"/>
      <c r="G88" s="26"/>
      <c r="H88" s="26"/>
      <c r="I88" s="26"/>
      <c r="J88" s="26"/>
    </row>
    <row r="89" spans="1:14" x14ac:dyDescent="0.2">
      <c r="A89" s="1" t="s">
        <v>45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">
      <c r="A90" s="1" t="s">
        <v>46</v>
      </c>
      <c r="C90" s="26"/>
      <c r="D90" s="26"/>
      <c r="E90" s="26"/>
      <c r="F90" s="26"/>
      <c r="G90" s="26"/>
      <c r="H90" s="26"/>
      <c r="I90" s="26"/>
      <c r="J90" s="26"/>
    </row>
    <row r="91" spans="1:14" x14ac:dyDescent="0.2">
      <c r="C91" s="26"/>
      <c r="D91" s="26"/>
      <c r="E91" s="26"/>
      <c r="F91" s="26"/>
      <c r="G91" s="26"/>
      <c r="H91" s="26"/>
      <c r="I91" s="26"/>
      <c r="J91" s="26"/>
    </row>
    <row r="92" spans="1:14" ht="15.75" x14ac:dyDescent="0.25">
      <c r="A92" s="4" t="s">
        <v>36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 t="s">
        <v>61</v>
      </c>
      <c r="B93"/>
      <c r="C93"/>
      <c r="D93"/>
      <c r="E93"/>
      <c r="F93"/>
      <c r="G93"/>
      <c r="H93"/>
      <c r="I93" s="35"/>
      <c r="J93" s="26"/>
    </row>
    <row r="94" spans="1:14" ht="15.75" x14ac:dyDescent="0.25">
      <c r="A94" s="4"/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36" t="s">
        <v>179</v>
      </c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4"/>
      <c r="B96"/>
      <c r="C96"/>
      <c r="D96"/>
      <c r="E96"/>
      <c r="F96"/>
      <c r="G96"/>
      <c r="H96"/>
      <c r="I96" s="26"/>
      <c r="J96" s="26"/>
    </row>
    <row r="97" spans="1:10" ht="15.75" x14ac:dyDescent="0.25">
      <c r="A97" s="78" t="s">
        <v>13</v>
      </c>
      <c r="B97" s="78"/>
      <c r="C97"/>
      <c r="D97" s="4" t="s">
        <v>14</v>
      </c>
      <c r="E97" s="41"/>
      <c r="F97" s="4"/>
      <c r="G97" s="4"/>
      <c r="H97" s="4" t="s">
        <v>14</v>
      </c>
      <c r="I97" s="26"/>
      <c r="J97" s="26"/>
    </row>
    <row r="98" spans="1:10" ht="15.75" x14ac:dyDescent="0.25">
      <c r="A98" s="4" t="s">
        <v>24</v>
      </c>
      <c r="B98"/>
      <c r="C98"/>
      <c r="D98" s="4" t="s">
        <v>37</v>
      </c>
      <c r="E98" s="4"/>
      <c r="F98" s="4"/>
      <c r="G98" s="4"/>
      <c r="H98" s="4" t="s">
        <v>38</v>
      </c>
      <c r="I98" s="26"/>
      <c r="J98" s="26"/>
    </row>
    <row r="99" spans="1:10" ht="15.75" x14ac:dyDescent="0.25">
      <c r="A99" s="4"/>
      <c r="B99"/>
      <c r="C99"/>
      <c r="D99" s="4"/>
      <c r="E99" s="4"/>
      <c r="F99" s="4"/>
      <c r="G99" s="4"/>
      <c r="H99" s="4"/>
      <c r="I99" s="26"/>
      <c r="J99" s="26"/>
    </row>
    <row r="100" spans="1:10" x14ac:dyDescent="0.2">
      <c r="A100" s="1" t="s">
        <v>20</v>
      </c>
      <c r="C100" s="26"/>
      <c r="D100" s="1" t="s">
        <v>20</v>
      </c>
      <c r="E100" s="26"/>
      <c r="F100" s="26"/>
      <c r="G100" s="26"/>
      <c r="H100" s="1" t="s">
        <v>20</v>
      </c>
      <c r="I100" s="26"/>
      <c r="J100" s="26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  <row r="103" spans="1:10" x14ac:dyDescent="0.2">
      <c r="C103" s="27"/>
      <c r="D103" s="27"/>
      <c r="E103" s="27"/>
      <c r="F103" s="27"/>
      <c r="G103" s="27"/>
      <c r="H103" s="27"/>
      <c r="I103" s="27"/>
      <c r="J103" s="27"/>
    </row>
  </sheetData>
  <mergeCells count="6">
    <mergeCell ref="M13:N13"/>
    <mergeCell ref="A97:B97"/>
    <mergeCell ref="C13:F13"/>
    <mergeCell ref="G13:H13"/>
    <mergeCell ref="I13:J13"/>
    <mergeCell ref="K13:L13"/>
  </mergeCells>
  <pageMargins left="0.78740157480314965" right="0.47244094488188981" top="0.39" bottom="0.38" header="0.3" footer="0.28999999999999998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28" workbookViewId="0">
      <selection activeCell="J72" sqref="J72"/>
    </sheetView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180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79" t="s">
        <v>10</v>
      </c>
      <c r="D13" s="81"/>
      <c r="E13" s="81"/>
      <c r="F13" s="80"/>
      <c r="G13" s="79" t="s">
        <v>11</v>
      </c>
      <c r="H13" s="80"/>
      <c r="I13" s="79" t="s">
        <v>12</v>
      </c>
      <c r="J13" s="80"/>
      <c r="K13" s="79" t="s">
        <v>175</v>
      </c>
      <c r="L13" s="80"/>
      <c r="M13" s="79" t="s">
        <v>16</v>
      </c>
      <c r="N13" s="80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16">
        <v>0.9</v>
      </c>
      <c r="H17" s="53">
        <f t="shared" ref="H17:H74" si="1">D17*G17</f>
        <v>6750</v>
      </c>
      <c r="I17" s="16"/>
      <c r="J17" s="53">
        <f t="shared" ref="J17:J74" si="2">D17*I17</f>
        <v>0</v>
      </c>
      <c r="K17" s="63">
        <f>G17+I17</f>
        <v>0.9</v>
      </c>
      <c r="L17" s="64">
        <f>H17+J17</f>
        <v>6750</v>
      </c>
      <c r="M17" s="29">
        <f t="shared" ref="M17:M74" si="3">E17-G17-I17</f>
        <v>9.9999999999999978E-2</v>
      </c>
      <c r="N17" s="53">
        <f t="shared" ref="N17:N77" si="4">D17*M17</f>
        <v>749.99999999999989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16">
        <v>0.2</v>
      </c>
      <c r="H18" s="53">
        <f t="shared" si="1"/>
        <v>8167.8140000000003</v>
      </c>
      <c r="I18" s="16">
        <v>0.3</v>
      </c>
      <c r="J18" s="53">
        <f t="shared" si="2"/>
        <v>12251.721</v>
      </c>
      <c r="K18" s="63">
        <f>G18+I18</f>
        <v>0.5</v>
      </c>
      <c r="L18" s="64">
        <f>H18+J18</f>
        <v>20419.535</v>
      </c>
      <c r="M18" s="29">
        <f t="shared" si="3"/>
        <v>0.5</v>
      </c>
      <c r="N18" s="53">
        <f t="shared" si="4"/>
        <v>20419.535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16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16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16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16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16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16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16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16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16">
        <v>0.1</v>
      </c>
      <c r="H27" s="53">
        <f t="shared" si="1"/>
        <v>4349.0370000000003</v>
      </c>
      <c r="I27" s="16">
        <v>0.3</v>
      </c>
      <c r="J27" s="53">
        <f t="shared" si="2"/>
        <v>13047.111000000001</v>
      </c>
      <c r="K27" s="63">
        <f>G27+I27</f>
        <v>0.4</v>
      </c>
      <c r="L27" s="64">
        <f>H27+J27</f>
        <v>17396.148000000001</v>
      </c>
      <c r="M27" s="29">
        <f t="shared" si="3"/>
        <v>0.60000000000000009</v>
      </c>
      <c r="N27" s="53">
        <f t="shared" si="4"/>
        <v>26094.222000000005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16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16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16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16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16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16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16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16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16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16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16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16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16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16">
        <v>0.05</v>
      </c>
      <c r="H41" s="53">
        <f t="shared" si="1"/>
        <v>494.84050000000002</v>
      </c>
      <c r="I41" s="16"/>
      <c r="J41" s="53">
        <f t="shared" si="2"/>
        <v>0</v>
      </c>
      <c r="K41" s="63">
        <f>G41+I41</f>
        <v>0.05</v>
      </c>
      <c r="L41" s="64">
        <f>H41+J41</f>
        <v>494.84050000000002</v>
      </c>
      <c r="M41" s="29">
        <f t="shared" si="3"/>
        <v>0.95</v>
      </c>
      <c r="N41" s="53">
        <f t="shared" si="4"/>
        <v>9401.9694999999992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66">
        <v>5</v>
      </c>
      <c r="B49" s="67" t="s">
        <v>56</v>
      </c>
      <c r="C49" s="68" t="s">
        <v>25</v>
      </c>
      <c r="D49" s="69">
        <v>0</v>
      </c>
      <c r="E49" s="70">
        <v>1</v>
      </c>
      <c r="F49" s="71">
        <f t="shared" si="0"/>
        <v>0</v>
      </c>
      <c r="G49" s="77">
        <v>0</v>
      </c>
      <c r="H49" s="72">
        <f t="shared" si="1"/>
        <v>0</v>
      </c>
      <c r="I49" s="73">
        <v>0</v>
      </c>
      <c r="J49" s="72">
        <f t="shared" si="2"/>
        <v>0</v>
      </c>
      <c r="K49" s="74">
        <f>G49+I49</f>
        <v>0</v>
      </c>
      <c r="L49" s="75">
        <f>H49+J49</f>
        <v>0</v>
      </c>
      <c r="M49" s="76">
        <f t="shared" si="3"/>
        <v>1</v>
      </c>
      <c r="N49" s="72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>
        <v>0.1</v>
      </c>
      <c r="H50" s="53">
        <f t="shared" si="1"/>
        <v>24052.215</v>
      </c>
      <c r="I50" s="16">
        <v>0.25</v>
      </c>
      <c r="J50" s="53">
        <f t="shared" si="2"/>
        <v>60130.537499999999</v>
      </c>
      <c r="K50" s="63">
        <f>G50+I50</f>
        <v>0.35</v>
      </c>
      <c r="L50" s="64">
        <f>H50+J50</f>
        <v>84182.752500000002</v>
      </c>
      <c r="M50" s="29">
        <f t="shared" si="3"/>
        <v>0.65</v>
      </c>
      <c r="N50" s="53">
        <f t="shared" si="4"/>
        <v>156339.39749999999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>
        <v>0</v>
      </c>
      <c r="H67" s="53">
        <f t="shared" si="1"/>
        <v>0</v>
      </c>
      <c r="I67" s="16">
        <v>0</v>
      </c>
      <c r="J67" s="53">
        <f t="shared" si="2"/>
        <v>0</v>
      </c>
      <c r="K67" s="63">
        <f>G67+I67</f>
        <v>0</v>
      </c>
      <c r="L67" s="64">
        <f>H67+J67</f>
        <v>0</v>
      </c>
      <c r="M67" s="29">
        <f t="shared" si="3"/>
        <v>1</v>
      </c>
      <c r="N67" s="53">
        <f t="shared" si="4"/>
        <v>10955.14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>
        <v>0</v>
      </c>
      <c r="H74" s="53">
        <f t="shared" si="1"/>
        <v>0</v>
      </c>
      <c r="I74" s="16">
        <v>0</v>
      </c>
      <c r="J74" s="53">
        <f t="shared" si="2"/>
        <v>0</v>
      </c>
      <c r="K74" s="63">
        <f>G74+I74</f>
        <v>0</v>
      </c>
      <c r="L74" s="64">
        <f>H74+J74</f>
        <v>0</v>
      </c>
      <c r="M74" s="29">
        <f t="shared" si="3"/>
        <v>1</v>
      </c>
      <c r="N74" s="53">
        <f t="shared" si="4"/>
        <v>10098.959999999999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16">
        <v>0.30000000000000004</v>
      </c>
      <c r="H77" s="53">
        <f>D77*G77</f>
        <v>1194.9420000000002</v>
      </c>
      <c r="I77" s="16">
        <v>0.2</v>
      </c>
      <c r="J77" s="53">
        <f>D77*I77</f>
        <v>796.62800000000004</v>
      </c>
      <c r="K77" s="63">
        <f>G77+I77</f>
        <v>0.5</v>
      </c>
      <c r="L77" s="64">
        <f>H77+J77</f>
        <v>1991.5700000000002</v>
      </c>
      <c r="M77" s="29">
        <f>E77-G77-I77</f>
        <v>0.49999999999999994</v>
      </c>
      <c r="N77" s="53">
        <f t="shared" si="4"/>
        <v>1991.5699999999997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45008.8485</v>
      </c>
      <c r="I79" s="19"/>
      <c r="J79" s="52">
        <f>SUM(J16:J77)</f>
        <v>86225.997499999998</v>
      </c>
      <c r="K79" s="19"/>
      <c r="L79" s="52">
        <f>SUM(L16:L77)</f>
        <v>131234.84600000002</v>
      </c>
      <c r="M79" s="19"/>
      <c r="N79" s="52">
        <f>SUM(N16:N77)</f>
        <v>236050.79400000002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9001.7697000000007</v>
      </c>
      <c r="I80" s="22"/>
      <c r="J80" s="51">
        <f>J79*0.2</f>
        <v>17245.199499999999</v>
      </c>
      <c r="K80" s="22"/>
      <c r="L80" s="51">
        <f>L79*0.2</f>
        <v>26246.969200000007</v>
      </c>
      <c r="M80" s="22"/>
      <c r="N80" s="51">
        <f>N79*0.2</f>
        <v>47210.158800000005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54010.618199999997</v>
      </c>
      <c r="I81" s="25"/>
      <c r="J81" s="53">
        <f>J79+J80</f>
        <v>103471.197</v>
      </c>
      <c r="K81" s="25"/>
      <c r="L81" s="53">
        <f>L80+L79</f>
        <v>157481.81520000001</v>
      </c>
      <c r="M81" s="25"/>
      <c r="N81" s="53">
        <f>N80+N80</f>
        <v>94420.317600000009</v>
      </c>
    </row>
    <row r="82" spans="1:14" x14ac:dyDescent="0.2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B83" s="1" t="s">
        <v>39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">
      <c r="A84" s="1" t="s">
        <v>40</v>
      </c>
      <c r="B84" s="1" t="s">
        <v>184</v>
      </c>
      <c r="C84" s="26"/>
      <c r="D84" s="26"/>
      <c r="E84" s="26"/>
      <c r="F84" s="26"/>
      <c r="G84" s="26"/>
      <c r="H84" s="26"/>
      <c r="I84" s="26"/>
      <c r="J84" s="26"/>
    </row>
    <row r="85" spans="1:14" x14ac:dyDescent="0.2">
      <c r="A85" s="1" t="s">
        <v>41</v>
      </c>
      <c r="B85" s="1" t="s">
        <v>178</v>
      </c>
      <c r="C85" s="26"/>
      <c r="D85" s="26"/>
      <c r="E85" s="26"/>
      <c r="F85" s="26"/>
      <c r="G85" s="26"/>
      <c r="H85" s="26"/>
      <c r="I85" s="26"/>
      <c r="J85" s="26"/>
    </row>
    <row r="86" spans="1:14" x14ac:dyDescent="0.2">
      <c r="A86" s="1" t="s">
        <v>42</v>
      </c>
      <c r="B86" s="1" t="s">
        <v>181</v>
      </c>
      <c r="C86" s="26"/>
      <c r="D86" s="26"/>
      <c r="E86" s="26"/>
      <c r="F86" s="26"/>
      <c r="G86" s="26"/>
      <c r="H86" s="26"/>
      <c r="I86" s="26"/>
      <c r="J86" s="26"/>
    </row>
    <row r="87" spans="1:14" x14ac:dyDescent="0.2">
      <c r="A87" s="1" t="s">
        <v>43</v>
      </c>
      <c r="B87" s="1" t="s">
        <v>182</v>
      </c>
      <c r="C87" s="26"/>
      <c r="D87" s="26"/>
      <c r="E87" s="26"/>
      <c r="F87" s="26"/>
      <c r="G87" s="26"/>
      <c r="H87" s="26"/>
      <c r="I87" s="26"/>
      <c r="J87" s="26"/>
    </row>
    <row r="88" spans="1:14" x14ac:dyDescent="0.2">
      <c r="A88" s="1" t="s">
        <v>44</v>
      </c>
      <c r="B88" s="1" t="s">
        <v>183</v>
      </c>
      <c r="C88" s="26"/>
      <c r="D88" s="26"/>
      <c r="E88" s="26"/>
      <c r="F88" s="26"/>
      <c r="G88" s="26"/>
      <c r="H88" s="26"/>
      <c r="I88" s="26"/>
      <c r="J88" s="26"/>
    </row>
    <row r="89" spans="1:14" x14ac:dyDescent="0.2">
      <c r="A89" s="1" t="s">
        <v>45</v>
      </c>
      <c r="B89" s="1" t="s">
        <v>185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">
      <c r="A90" s="1" t="s">
        <v>46</v>
      </c>
      <c r="C90" s="26"/>
      <c r="D90" s="26"/>
      <c r="E90" s="26"/>
      <c r="F90" s="26"/>
      <c r="G90" s="26"/>
      <c r="H90" s="26"/>
      <c r="I90" s="26"/>
      <c r="J90" s="26"/>
    </row>
    <row r="91" spans="1:14" x14ac:dyDescent="0.2">
      <c r="C91" s="26"/>
      <c r="D91" s="26"/>
      <c r="E91" s="26"/>
      <c r="F91" s="26"/>
      <c r="G91" s="26"/>
      <c r="H91" s="26"/>
      <c r="I91" s="26"/>
      <c r="J91" s="26"/>
    </row>
    <row r="92" spans="1:14" ht="15.75" x14ac:dyDescent="0.25">
      <c r="A92" s="4" t="s">
        <v>36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 t="s">
        <v>61</v>
      </c>
      <c r="B93"/>
      <c r="C93"/>
      <c r="D93"/>
      <c r="E93"/>
      <c r="F93"/>
      <c r="G93"/>
      <c r="H93"/>
      <c r="I93" s="35"/>
      <c r="J93" s="26"/>
    </row>
    <row r="94" spans="1:14" ht="15.75" x14ac:dyDescent="0.25">
      <c r="A94" s="4"/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36" t="s">
        <v>186</v>
      </c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4"/>
      <c r="B96"/>
      <c r="C96"/>
      <c r="D96"/>
      <c r="E96"/>
      <c r="F96"/>
      <c r="G96"/>
      <c r="H96"/>
      <c r="I96" s="26"/>
      <c r="J96" s="26"/>
    </row>
    <row r="97" spans="1:10" ht="15.75" x14ac:dyDescent="0.25">
      <c r="A97" s="78" t="s">
        <v>13</v>
      </c>
      <c r="B97" s="78"/>
      <c r="C97"/>
      <c r="D97" s="4" t="s">
        <v>14</v>
      </c>
      <c r="E97" s="41"/>
      <c r="F97" s="4"/>
      <c r="G97" s="4"/>
      <c r="H97" s="4" t="s">
        <v>14</v>
      </c>
      <c r="I97" s="26"/>
      <c r="J97" s="26"/>
    </row>
    <row r="98" spans="1:10" ht="15.75" x14ac:dyDescent="0.25">
      <c r="A98" s="4" t="s">
        <v>24</v>
      </c>
      <c r="B98"/>
      <c r="C98"/>
      <c r="D98" s="4" t="s">
        <v>37</v>
      </c>
      <c r="E98" s="4"/>
      <c r="F98" s="4"/>
      <c r="G98" s="4"/>
      <c r="H98" s="4" t="s">
        <v>38</v>
      </c>
      <c r="I98" s="26"/>
      <c r="J98" s="26"/>
    </row>
    <row r="99" spans="1:10" ht="15.75" x14ac:dyDescent="0.25">
      <c r="A99" s="4"/>
      <c r="B99"/>
      <c r="C99"/>
      <c r="D99" s="4"/>
      <c r="E99" s="4"/>
      <c r="F99" s="4"/>
      <c r="G99" s="4"/>
      <c r="H99" s="4"/>
      <c r="I99" s="26"/>
      <c r="J99" s="26"/>
    </row>
    <row r="100" spans="1:10" x14ac:dyDescent="0.2">
      <c r="A100" s="1" t="s">
        <v>20</v>
      </c>
      <c r="C100" s="26"/>
      <c r="D100" s="1" t="s">
        <v>20</v>
      </c>
      <c r="E100" s="26"/>
      <c r="F100" s="26"/>
      <c r="G100" s="26"/>
      <c r="H100" s="1" t="s">
        <v>20</v>
      </c>
      <c r="I100" s="26"/>
      <c r="J100" s="26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  <row r="103" spans="1:10" x14ac:dyDescent="0.2">
      <c r="C103" s="27"/>
      <c r="D103" s="27"/>
      <c r="E103" s="27"/>
      <c r="F103" s="27"/>
      <c r="G103" s="27"/>
      <c r="H103" s="27"/>
      <c r="I103" s="27"/>
      <c r="J103" s="27"/>
    </row>
  </sheetData>
  <mergeCells count="6">
    <mergeCell ref="M13:N13"/>
    <mergeCell ref="A97:B97"/>
    <mergeCell ref="C13:F13"/>
    <mergeCell ref="G13:H13"/>
    <mergeCell ref="I13:J13"/>
    <mergeCell ref="K13:L13"/>
  </mergeCells>
  <pageMargins left="0.78740157480314965" right="0.47244094488188981" top="0.39" bottom="0.38" header="0.3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workbookViewId="0"/>
  </sheetViews>
  <sheetFormatPr defaultColWidth="9.140625" defaultRowHeight="12.75" x14ac:dyDescent="0.2"/>
  <cols>
    <col min="1" max="1" width="7.7109375" style="1" customWidth="1"/>
    <col min="2" max="2" width="49.5703125" style="1" customWidth="1"/>
    <col min="3" max="3" width="6.140625" style="1" customWidth="1"/>
    <col min="4" max="4" width="12.5703125" style="1" customWidth="1"/>
    <col min="5" max="5" width="12.140625" style="1" customWidth="1"/>
    <col min="6" max="6" width="13.7109375" style="1" customWidth="1"/>
    <col min="7" max="7" width="10.28515625" style="1" customWidth="1"/>
    <col min="8" max="8" width="11.42578125" style="1" customWidth="1"/>
    <col min="9" max="9" width="10.85546875" style="1" customWidth="1"/>
    <col min="10" max="10" width="11.85546875" style="1" customWidth="1"/>
    <col min="11" max="11" width="9.140625" style="1"/>
    <col min="12" max="12" width="12.42578125" style="1" customWidth="1"/>
    <col min="13" max="13" width="9.140625" style="1"/>
    <col min="14" max="14" width="12.42578125" style="1" customWidth="1"/>
    <col min="15" max="16384" width="9.140625" style="1"/>
  </cols>
  <sheetData>
    <row r="1" spans="1:14" s="3" customFormat="1" ht="18.75" x14ac:dyDescent="0.3">
      <c r="A1" s="36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spans="1:14" s="3" customFormat="1" ht="18.75" x14ac:dyDescent="0.3">
      <c r="B2"/>
      <c r="C2"/>
      <c r="D2"/>
      <c r="E2" s="2"/>
      <c r="F2" s="2"/>
      <c r="G2" s="2"/>
      <c r="H2" s="2"/>
      <c r="I2" s="2"/>
      <c r="J2" s="2"/>
    </row>
    <row r="3" spans="1:14" s="3" customFormat="1" ht="18.75" x14ac:dyDescent="0.3">
      <c r="A3" s="36" t="s">
        <v>15</v>
      </c>
      <c r="B3"/>
      <c r="C3" s="36" t="s">
        <v>29</v>
      </c>
      <c r="E3" s="2"/>
      <c r="F3" s="2"/>
      <c r="H3" s="36" t="s">
        <v>3</v>
      </c>
      <c r="I3" s="2"/>
      <c r="J3" s="2"/>
    </row>
    <row r="4" spans="1:14" s="3" customFormat="1" ht="15.75" customHeight="1" x14ac:dyDescent="0.3">
      <c r="A4" s="1" t="s">
        <v>26</v>
      </c>
      <c r="B4"/>
      <c r="C4" s="1" t="s">
        <v>30</v>
      </c>
      <c r="D4"/>
      <c r="E4" s="2"/>
      <c r="F4" s="2"/>
      <c r="G4" s="2"/>
      <c r="H4" s="1" t="s">
        <v>21</v>
      </c>
      <c r="I4" s="2"/>
      <c r="J4" s="2"/>
    </row>
    <row r="5" spans="1:14" s="3" customFormat="1" ht="14.25" customHeight="1" x14ac:dyDescent="0.3">
      <c r="A5" s="1" t="s">
        <v>27</v>
      </c>
      <c r="B5"/>
      <c r="C5" s="1" t="s">
        <v>31</v>
      </c>
      <c r="D5"/>
      <c r="E5" s="2"/>
      <c r="F5" s="2"/>
      <c r="G5" s="2"/>
      <c r="H5" s="1" t="s">
        <v>22</v>
      </c>
      <c r="I5" s="2"/>
      <c r="J5" s="2"/>
    </row>
    <row r="6" spans="1:14" s="3" customFormat="1" ht="12.75" customHeight="1" x14ac:dyDescent="0.3">
      <c r="A6" s="1" t="s">
        <v>28</v>
      </c>
      <c r="B6"/>
      <c r="C6" s="1" t="s">
        <v>32</v>
      </c>
      <c r="D6"/>
      <c r="E6" s="2"/>
      <c r="F6" s="2"/>
      <c r="G6" s="2"/>
      <c r="H6" s="1" t="s">
        <v>23</v>
      </c>
      <c r="I6" s="2"/>
      <c r="J6" s="2"/>
    </row>
    <row r="7" spans="1:14" s="3" customFormat="1" ht="12.75" customHeight="1" x14ac:dyDescent="0.3">
      <c r="A7" s="1"/>
      <c r="B7"/>
      <c r="C7" s="1"/>
      <c r="D7"/>
      <c r="E7" s="2"/>
      <c r="F7" s="2"/>
      <c r="G7" s="2"/>
      <c r="H7" s="2"/>
      <c r="I7" s="2"/>
      <c r="J7" s="2"/>
    </row>
    <row r="8" spans="1:14" s="3" customFormat="1" ht="12" customHeight="1" x14ac:dyDescent="0.3">
      <c r="A8" s="1"/>
      <c r="B8"/>
      <c r="C8" s="1"/>
      <c r="D8"/>
      <c r="E8" s="2"/>
      <c r="F8" s="2"/>
      <c r="G8" s="2"/>
      <c r="H8" s="2"/>
      <c r="I8" s="2"/>
      <c r="J8" s="2"/>
    </row>
    <row r="9" spans="1:14" s="3" customFormat="1" ht="12" customHeight="1" x14ac:dyDescent="0.3">
      <c r="A9" s="1"/>
      <c r="B9"/>
      <c r="C9"/>
      <c r="D9"/>
      <c r="E9" s="2"/>
      <c r="F9" s="2"/>
      <c r="G9" s="2"/>
      <c r="H9" s="2"/>
      <c r="I9" s="2"/>
      <c r="J9" s="2"/>
    </row>
    <row r="10" spans="1:14" s="3" customFormat="1" ht="15.75" customHeight="1" x14ac:dyDescent="0.3">
      <c r="A10" s="1"/>
      <c r="B10"/>
      <c r="D10"/>
      <c r="E10" s="37" t="s">
        <v>187</v>
      </c>
      <c r="F10" s="2"/>
      <c r="G10" s="2"/>
      <c r="H10" s="2"/>
      <c r="I10" s="2"/>
      <c r="J10" s="2"/>
    </row>
    <row r="11" spans="1:14" s="3" customFormat="1" ht="12" customHeight="1" x14ac:dyDescent="0.3">
      <c r="A11" s="1"/>
      <c r="B11"/>
      <c r="D11"/>
      <c r="E11" s="38" t="s">
        <v>4</v>
      </c>
      <c r="F11" s="2"/>
      <c r="G11" s="2"/>
      <c r="H11" s="2"/>
      <c r="I11" s="2"/>
      <c r="J11" s="2"/>
    </row>
    <row r="12" spans="1:14" x14ac:dyDescent="0.2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4" s="4" customFormat="1" ht="15.75" x14ac:dyDescent="0.25">
      <c r="A13" s="10" t="s">
        <v>0</v>
      </c>
      <c r="B13" s="12" t="s">
        <v>1</v>
      </c>
      <c r="C13" s="79" t="s">
        <v>10</v>
      </c>
      <c r="D13" s="81"/>
      <c r="E13" s="81"/>
      <c r="F13" s="80"/>
      <c r="G13" s="79" t="s">
        <v>11</v>
      </c>
      <c r="H13" s="80"/>
      <c r="I13" s="79" t="s">
        <v>12</v>
      </c>
      <c r="J13" s="80"/>
      <c r="K13" s="79" t="s">
        <v>175</v>
      </c>
      <c r="L13" s="80"/>
      <c r="M13" s="79" t="s">
        <v>16</v>
      </c>
      <c r="N13" s="80"/>
    </row>
    <row r="14" spans="1:14" s="4" customFormat="1" ht="15.75" x14ac:dyDescent="0.25">
      <c r="A14" s="11"/>
      <c r="B14" s="11"/>
      <c r="C14" s="13" t="s">
        <v>5</v>
      </c>
      <c r="D14" s="13" t="s">
        <v>7</v>
      </c>
      <c r="E14" s="13" t="s">
        <v>8</v>
      </c>
      <c r="F14" s="39" t="s">
        <v>9</v>
      </c>
      <c r="G14" s="13" t="s">
        <v>8</v>
      </c>
      <c r="H14" s="39" t="s">
        <v>9</v>
      </c>
      <c r="I14" s="13" t="s">
        <v>8</v>
      </c>
      <c r="J14" s="39" t="s">
        <v>9</v>
      </c>
      <c r="K14" s="13" t="s">
        <v>8</v>
      </c>
      <c r="L14" s="39" t="s">
        <v>9</v>
      </c>
      <c r="M14" s="13" t="s">
        <v>8</v>
      </c>
      <c r="N14" s="39" t="s">
        <v>9</v>
      </c>
    </row>
    <row r="15" spans="1:14" s="4" customFormat="1" ht="16.5" thickBot="1" x14ac:dyDescent="0.3">
      <c r="A15" s="30" t="s">
        <v>2</v>
      </c>
      <c r="B15" s="31"/>
      <c r="C15" s="32" t="s">
        <v>6</v>
      </c>
      <c r="D15" s="32"/>
      <c r="E15" s="32"/>
      <c r="F15" s="40"/>
      <c r="G15" s="14"/>
      <c r="H15" s="15"/>
      <c r="I15" s="33"/>
      <c r="J15" s="40"/>
      <c r="K15" s="33"/>
      <c r="L15" s="40"/>
      <c r="M15" s="33"/>
      <c r="N15" s="40"/>
    </row>
    <row r="16" spans="1:14" s="4" customFormat="1" ht="16.5" thickTop="1" x14ac:dyDescent="0.25">
      <c r="A16" s="28"/>
      <c r="B16" s="45" t="s">
        <v>35</v>
      </c>
      <c r="C16" s="29"/>
      <c r="D16" s="29"/>
      <c r="E16" s="29"/>
      <c r="F16" s="34"/>
      <c r="G16" s="29"/>
      <c r="H16" s="34"/>
      <c r="I16" s="29"/>
      <c r="J16" s="34"/>
      <c r="K16" s="29"/>
      <c r="L16" s="34"/>
      <c r="M16" s="29"/>
      <c r="N16" s="34"/>
    </row>
    <row r="17" spans="1:14" s="4" customFormat="1" ht="38.25" x14ac:dyDescent="0.25">
      <c r="A17" s="46">
        <v>1</v>
      </c>
      <c r="B17" s="57" t="s">
        <v>52</v>
      </c>
      <c r="C17" s="48" t="s">
        <v>25</v>
      </c>
      <c r="D17" s="50">
        <v>7500</v>
      </c>
      <c r="E17" s="49">
        <v>1</v>
      </c>
      <c r="F17" s="55">
        <f t="shared" ref="F17:F77" si="0">E17*D17</f>
        <v>7500</v>
      </c>
      <c r="G17" s="16">
        <v>0.9</v>
      </c>
      <c r="H17" s="53">
        <f t="shared" ref="H17:H74" si="1">D17*G17</f>
        <v>6750</v>
      </c>
      <c r="I17" s="16"/>
      <c r="J17" s="53">
        <f t="shared" ref="J17:J74" si="2">D17*I17</f>
        <v>0</v>
      </c>
      <c r="K17" s="63">
        <f>G17+I17</f>
        <v>0.9</v>
      </c>
      <c r="L17" s="64">
        <f>H17+J17</f>
        <v>6750</v>
      </c>
      <c r="M17" s="29">
        <f t="shared" ref="M17:M74" si="3">E17-G17-I17</f>
        <v>9.9999999999999978E-2</v>
      </c>
      <c r="N17" s="53">
        <f t="shared" ref="N17:N77" si="4">D17*M17</f>
        <v>749.99999999999989</v>
      </c>
    </row>
    <row r="18" spans="1:14" s="4" customFormat="1" ht="38.25" x14ac:dyDescent="0.25">
      <c r="A18" s="46">
        <v>2</v>
      </c>
      <c r="B18" s="57" t="s">
        <v>53</v>
      </c>
      <c r="C18" s="48" t="s">
        <v>25</v>
      </c>
      <c r="D18" s="50">
        <v>40839.07</v>
      </c>
      <c r="E18" s="49">
        <v>1</v>
      </c>
      <c r="F18" s="55">
        <f t="shared" si="0"/>
        <v>40839.07</v>
      </c>
      <c r="G18" s="16">
        <v>0.5</v>
      </c>
      <c r="H18" s="53">
        <f t="shared" si="1"/>
        <v>20419.535</v>
      </c>
      <c r="I18" s="16">
        <v>0.25</v>
      </c>
      <c r="J18" s="53">
        <f t="shared" si="2"/>
        <v>10209.7675</v>
      </c>
      <c r="K18" s="63">
        <f>G18+I18</f>
        <v>0.75</v>
      </c>
      <c r="L18" s="64">
        <f>H18+J18</f>
        <v>30629.302499999998</v>
      </c>
      <c r="M18" s="29">
        <f t="shared" si="3"/>
        <v>0.25</v>
      </c>
      <c r="N18" s="53">
        <f t="shared" si="4"/>
        <v>10209.7675</v>
      </c>
    </row>
    <row r="19" spans="1:14" s="4" customFormat="1" ht="15.75" x14ac:dyDescent="0.25">
      <c r="A19" s="56" t="s">
        <v>63</v>
      </c>
      <c r="B19" s="47" t="s">
        <v>62</v>
      </c>
      <c r="C19" s="48" t="s">
        <v>173</v>
      </c>
      <c r="D19" s="50"/>
      <c r="E19" s="49">
        <v>1</v>
      </c>
      <c r="F19" s="55"/>
      <c r="G19" s="16"/>
      <c r="H19" s="53"/>
      <c r="I19" s="16"/>
      <c r="J19" s="53"/>
      <c r="K19" s="63"/>
      <c r="L19" s="64"/>
      <c r="M19" s="29"/>
      <c r="N19" s="53"/>
    </row>
    <row r="20" spans="1:14" s="4" customFormat="1" ht="15.75" x14ac:dyDescent="0.25">
      <c r="A20" s="56" t="s">
        <v>64</v>
      </c>
      <c r="B20" s="47" t="s">
        <v>69</v>
      </c>
      <c r="C20" s="48" t="s">
        <v>173</v>
      </c>
      <c r="D20" s="50"/>
      <c r="E20" s="49">
        <v>1</v>
      </c>
      <c r="F20" s="55"/>
      <c r="G20" s="16"/>
      <c r="H20" s="53"/>
      <c r="I20" s="16"/>
      <c r="J20" s="53"/>
      <c r="K20" s="63"/>
      <c r="L20" s="64"/>
      <c r="M20" s="29"/>
      <c r="N20" s="53"/>
    </row>
    <row r="21" spans="1:14" s="4" customFormat="1" ht="15.75" x14ac:dyDescent="0.25">
      <c r="A21" s="56" t="s">
        <v>65</v>
      </c>
      <c r="B21" s="47" t="s">
        <v>70</v>
      </c>
      <c r="C21" s="48" t="s">
        <v>173</v>
      </c>
      <c r="D21" s="50"/>
      <c r="E21" s="49">
        <v>1</v>
      </c>
      <c r="F21" s="55"/>
      <c r="G21" s="16"/>
      <c r="H21" s="53"/>
      <c r="I21" s="16"/>
      <c r="J21" s="53"/>
      <c r="K21" s="63"/>
      <c r="L21" s="64"/>
      <c r="M21" s="29"/>
      <c r="N21" s="53"/>
    </row>
    <row r="22" spans="1:14" s="4" customFormat="1" ht="15.75" x14ac:dyDescent="0.25">
      <c r="A22" s="56" t="s">
        <v>66</v>
      </c>
      <c r="B22" s="47" t="s">
        <v>71</v>
      </c>
      <c r="C22" s="48" t="s">
        <v>173</v>
      </c>
      <c r="D22" s="50"/>
      <c r="E22" s="49">
        <v>1</v>
      </c>
      <c r="F22" s="55"/>
      <c r="G22" s="16"/>
      <c r="H22" s="53"/>
      <c r="I22" s="16"/>
      <c r="J22" s="53"/>
      <c r="K22" s="63"/>
      <c r="L22" s="64"/>
      <c r="M22" s="29"/>
      <c r="N22" s="53"/>
    </row>
    <row r="23" spans="1:14" s="4" customFormat="1" ht="15.75" x14ac:dyDescent="0.25">
      <c r="A23" s="56" t="s">
        <v>67</v>
      </c>
      <c r="B23" s="47" t="s">
        <v>72</v>
      </c>
      <c r="C23" s="48" t="s">
        <v>173</v>
      </c>
      <c r="D23" s="50"/>
      <c r="E23" s="49">
        <v>1</v>
      </c>
      <c r="F23" s="55"/>
      <c r="G23" s="16"/>
      <c r="H23" s="53"/>
      <c r="I23" s="16"/>
      <c r="J23" s="53"/>
      <c r="K23" s="63"/>
      <c r="L23" s="64"/>
      <c r="M23" s="29"/>
      <c r="N23" s="53"/>
    </row>
    <row r="24" spans="1:14" s="4" customFormat="1" ht="15.75" x14ac:dyDescent="0.25">
      <c r="A24" s="56" t="s">
        <v>68</v>
      </c>
      <c r="B24" s="47" t="s">
        <v>73</v>
      </c>
      <c r="C24" s="48" t="s">
        <v>173</v>
      </c>
      <c r="D24" s="50"/>
      <c r="E24" s="49">
        <v>1</v>
      </c>
      <c r="F24" s="55"/>
      <c r="G24" s="16"/>
      <c r="H24" s="53"/>
      <c r="I24" s="16"/>
      <c r="J24" s="53"/>
      <c r="K24" s="63"/>
      <c r="L24" s="64"/>
      <c r="M24" s="29"/>
      <c r="N24" s="53"/>
    </row>
    <row r="25" spans="1:14" s="4" customFormat="1" ht="15.75" x14ac:dyDescent="0.25">
      <c r="A25" s="56" t="s">
        <v>75</v>
      </c>
      <c r="B25" s="47" t="s">
        <v>74</v>
      </c>
      <c r="C25" s="48" t="s">
        <v>173</v>
      </c>
      <c r="D25" s="50"/>
      <c r="E25" s="49">
        <v>1</v>
      </c>
      <c r="F25" s="55"/>
      <c r="G25" s="16"/>
      <c r="H25" s="53"/>
      <c r="I25" s="16"/>
      <c r="J25" s="53"/>
      <c r="K25" s="63"/>
      <c r="L25" s="64"/>
      <c r="M25" s="29"/>
      <c r="N25" s="53"/>
    </row>
    <row r="26" spans="1:14" s="4" customFormat="1" ht="25.5" x14ac:dyDescent="0.25">
      <c r="A26" s="56" t="s">
        <v>76</v>
      </c>
      <c r="B26" s="47" t="s">
        <v>77</v>
      </c>
      <c r="C26" s="48" t="s">
        <v>168</v>
      </c>
      <c r="D26" s="50"/>
      <c r="E26" s="49">
        <v>4</v>
      </c>
      <c r="F26" s="55"/>
      <c r="G26" s="16"/>
      <c r="H26" s="53"/>
      <c r="I26" s="16"/>
      <c r="J26" s="53"/>
      <c r="K26" s="63"/>
      <c r="L26" s="64"/>
      <c r="M26" s="29"/>
      <c r="N26" s="53"/>
    </row>
    <row r="27" spans="1:14" s="4" customFormat="1" ht="38.25" x14ac:dyDescent="0.25">
      <c r="A27" s="46">
        <v>3</v>
      </c>
      <c r="B27" s="57" t="s">
        <v>54</v>
      </c>
      <c r="C27" s="48" t="s">
        <v>25</v>
      </c>
      <c r="D27" s="50">
        <v>43490.37</v>
      </c>
      <c r="E27" s="49">
        <v>1</v>
      </c>
      <c r="F27" s="55">
        <f t="shared" si="0"/>
        <v>43490.37</v>
      </c>
      <c r="G27" s="16">
        <v>0.4</v>
      </c>
      <c r="H27" s="53">
        <f t="shared" si="1"/>
        <v>17396.148000000001</v>
      </c>
      <c r="I27" s="16">
        <v>0.2</v>
      </c>
      <c r="J27" s="53">
        <f t="shared" si="2"/>
        <v>8698.0740000000005</v>
      </c>
      <c r="K27" s="63">
        <f>G27+I27</f>
        <v>0.60000000000000009</v>
      </c>
      <c r="L27" s="64">
        <f>H27+J27</f>
        <v>26094.222000000002</v>
      </c>
      <c r="M27" s="29">
        <f t="shared" si="3"/>
        <v>0.39999999999999997</v>
      </c>
      <c r="N27" s="53">
        <f t="shared" si="4"/>
        <v>17396.148000000001</v>
      </c>
    </row>
    <row r="28" spans="1:14" s="4" customFormat="1" ht="15.75" x14ac:dyDescent="0.25">
      <c r="A28" s="56" t="s">
        <v>78</v>
      </c>
      <c r="B28" s="47" t="s">
        <v>86</v>
      </c>
      <c r="C28" s="48" t="s">
        <v>171</v>
      </c>
      <c r="D28" s="50"/>
      <c r="E28" s="62">
        <v>540</v>
      </c>
      <c r="F28" s="55"/>
      <c r="G28" s="16"/>
      <c r="H28" s="53"/>
      <c r="I28" s="16"/>
      <c r="J28" s="53"/>
      <c r="K28" s="63"/>
      <c r="L28" s="64"/>
      <c r="M28" s="29"/>
      <c r="N28" s="53"/>
    </row>
    <row r="29" spans="1:14" s="4" customFormat="1" ht="15.75" x14ac:dyDescent="0.25">
      <c r="A29" s="56" t="s">
        <v>79</v>
      </c>
      <c r="B29" s="47" t="s">
        <v>87</v>
      </c>
      <c r="C29" s="48" t="s">
        <v>170</v>
      </c>
      <c r="D29" s="50"/>
      <c r="E29" s="62">
        <v>20</v>
      </c>
      <c r="F29" s="55"/>
      <c r="G29" s="16"/>
      <c r="H29" s="53"/>
      <c r="I29" s="16"/>
      <c r="J29" s="53"/>
      <c r="K29" s="63"/>
      <c r="L29" s="64"/>
      <c r="M29" s="29"/>
      <c r="N29" s="53"/>
    </row>
    <row r="30" spans="1:14" s="4" customFormat="1" ht="15.75" x14ac:dyDescent="0.25">
      <c r="A30" s="56" t="s">
        <v>80</v>
      </c>
      <c r="B30" s="47" t="s">
        <v>88</v>
      </c>
      <c r="C30" s="48" t="s">
        <v>171</v>
      </c>
      <c r="D30" s="50"/>
      <c r="E30" s="62">
        <v>300</v>
      </c>
      <c r="F30" s="55"/>
      <c r="G30" s="16"/>
      <c r="H30" s="53"/>
      <c r="I30" s="16"/>
      <c r="J30" s="53"/>
      <c r="K30" s="63"/>
      <c r="L30" s="64"/>
      <c r="M30" s="29"/>
      <c r="N30" s="53"/>
    </row>
    <row r="31" spans="1:14" s="4" customFormat="1" ht="15.75" x14ac:dyDescent="0.25">
      <c r="A31" s="56" t="s">
        <v>81</v>
      </c>
      <c r="B31" s="47" t="s">
        <v>89</v>
      </c>
      <c r="C31" s="48" t="s">
        <v>171</v>
      </c>
      <c r="D31" s="50"/>
      <c r="E31" s="62">
        <v>13.5</v>
      </c>
      <c r="F31" s="55"/>
      <c r="G31" s="16"/>
      <c r="H31" s="53"/>
      <c r="I31" s="16"/>
      <c r="J31" s="53"/>
      <c r="K31" s="63"/>
      <c r="L31" s="64"/>
      <c r="M31" s="29"/>
      <c r="N31" s="53"/>
    </row>
    <row r="32" spans="1:14" s="4" customFormat="1" ht="15.75" x14ac:dyDescent="0.25">
      <c r="A32" s="56" t="s">
        <v>82</v>
      </c>
      <c r="B32" s="47" t="s">
        <v>90</v>
      </c>
      <c r="C32" s="48" t="s">
        <v>169</v>
      </c>
      <c r="D32" s="50"/>
      <c r="E32" s="62">
        <v>800</v>
      </c>
      <c r="F32" s="55"/>
      <c r="G32" s="16"/>
      <c r="H32" s="53"/>
      <c r="I32" s="16"/>
      <c r="J32" s="53"/>
      <c r="K32" s="63"/>
      <c r="L32" s="64"/>
      <c r="M32" s="29"/>
      <c r="N32" s="53"/>
    </row>
    <row r="33" spans="1:14" s="4" customFormat="1" ht="15.75" x14ac:dyDescent="0.25">
      <c r="A33" s="56" t="s">
        <v>83</v>
      </c>
      <c r="B33" s="47" t="s">
        <v>91</v>
      </c>
      <c r="C33" s="48" t="s">
        <v>169</v>
      </c>
      <c r="D33" s="50"/>
      <c r="E33" s="62">
        <v>30</v>
      </c>
      <c r="F33" s="55"/>
      <c r="G33" s="16"/>
      <c r="H33" s="53"/>
      <c r="I33" s="16"/>
      <c r="J33" s="53"/>
      <c r="K33" s="63"/>
      <c r="L33" s="64"/>
      <c r="M33" s="29"/>
      <c r="N33" s="53"/>
    </row>
    <row r="34" spans="1:14" s="4" customFormat="1" ht="15.75" x14ac:dyDescent="0.25">
      <c r="A34" s="56" t="s">
        <v>84</v>
      </c>
      <c r="B34" s="47" t="s">
        <v>94</v>
      </c>
      <c r="C34" s="48" t="s">
        <v>169</v>
      </c>
      <c r="D34" s="50"/>
      <c r="E34" s="62">
        <v>135</v>
      </c>
      <c r="F34" s="55"/>
      <c r="G34" s="16"/>
      <c r="H34" s="53"/>
      <c r="I34" s="16"/>
      <c r="J34" s="53"/>
      <c r="K34" s="63"/>
      <c r="L34" s="64"/>
      <c r="M34" s="29"/>
      <c r="N34" s="53"/>
    </row>
    <row r="35" spans="1:14" s="4" customFormat="1" ht="15.75" customHeight="1" x14ac:dyDescent="0.25">
      <c r="A35" s="56" t="s">
        <v>85</v>
      </c>
      <c r="B35" s="47" t="s">
        <v>95</v>
      </c>
      <c r="C35" s="48" t="s">
        <v>169</v>
      </c>
      <c r="D35" s="50"/>
      <c r="E35" s="62">
        <v>35</v>
      </c>
      <c r="F35" s="55"/>
      <c r="G35" s="16"/>
      <c r="H35" s="53"/>
      <c r="I35" s="16"/>
      <c r="J35" s="53"/>
      <c r="K35" s="63"/>
      <c r="L35" s="64"/>
      <c r="M35" s="29"/>
      <c r="N35" s="53"/>
    </row>
    <row r="36" spans="1:14" s="4" customFormat="1" ht="15.75" x14ac:dyDescent="0.25">
      <c r="A36" s="56" t="s">
        <v>92</v>
      </c>
      <c r="B36" s="47" t="s">
        <v>96</v>
      </c>
      <c r="C36" s="48" t="s">
        <v>169</v>
      </c>
      <c r="D36" s="50"/>
      <c r="E36" s="62">
        <v>14</v>
      </c>
      <c r="F36" s="55"/>
      <c r="G36" s="16"/>
      <c r="H36" s="53"/>
      <c r="I36" s="16"/>
      <c r="J36" s="53"/>
      <c r="K36" s="63"/>
      <c r="L36" s="64"/>
      <c r="M36" s="29"/>
      <c r="N36" s="53"/>
    </row>
    <row r="37" spans="1:14" s="4" customFormat="1" ht="15.75" x14ac:dyDescent="0.25">
      <c r="A37" s="56" t="s">
        <v>93</v>
      </c>
      <c r="B37" s="47" t="s">
        <v>100</v>
      </c>
      <c r="C37" s="48" t="s">
        <v>169</v>
      </c>
      <c r="D37" s="50"/>
      <c r="E37" s="62">
        <v>88</v>
      </c>
      <c r="F37" s="55"/>
      <c r="G37" s="16"/>
      <c r="H37" s="53"/>
      <c r="I37" s="16"/>
      <c r="J37" s="53"/>
      <c r="K37" s="63"/>
      <c r="L37" s="64"/>
      <c r="M37" s="29"/>
      <c r="N37" s="53"/>
    </row>
    <row r="38" spans="1:14" s="4" customFormat="1" ht="15.75" x14ac:dyDescent="0.25">
      <c r="A38" s="56" t="s">
        <v>97</v>
      </c>
      <c r="B38" s="47" t="s">
        <v>101</v>
      </c>
      <c r="C38" s="48" t="s">
        <v>169</v>
      </c>
      <c r="D38" s="50"/>
      <c r="E38" s="62">
        <v>95</v>
      </c>
      <c r="F38" s="55"/>
      <c r="G38" s="16"/>
      <c r="H38" s="53"/>
      <c r="I38" s="16"/>
      <c r="J38" s="53"/>
      <c r="K38" s="63"/>
      <c r="L38" s="64"/>
      <c r="M38" s="29"/>
      <c r="N38" s="53"/>
    </row>
    <row r="39" spans="1:14" s="4" customFormat="1" ht="15.75" x14ac:dyDescent="0.25">
      <c r="A39" s="56" t="s">
        <v>98</v>
      </c>
      <c r="B39" s="47" t="s">
        <v>102</v>
      </c>
      <c r="C39" s="48" t="s">
        <v>169</v>
      </c>
      <c r="D39" s="50"/>
      <c r="E39" s="62">
        <v>6.5</v>
      </c>
      <c r="F39" s="55"/>
      <c r="G39" s="16"/>
      <c r="H39" s="53"/>
      <c r="I39" s="16"/>
      <c r="J39" s="53"/>
      <c r="K39" s="63"/>
      <c r="L39" s="64"/>
      <c r="M39" s="29"/>
      <c r="N39" s="53"/>
    </row>
    <row r="40" spans="1:14" s="4" customFormat="1" ht="15.75" x14ac:dyDescent="0.25">
      <c r="A40" s="56" t="s">
        <v>99</v>
      </c>
      <c r="B40" s="47" t="s">
        <v>103</v>
      </c>
      <c r="C40" s="48" t="s">
        <v>169</v>
      </c>
      <c r="D40" s="50"/>
      <c r="E40" s="62">
        <v>140</v>
      </c>
      <c r="F40" s="55"/>
      <c r="G40" s="16"/>
      <c r="H40" s="53"/>
      <c r="I40" s="16"/>
      <c r="J40" s="53"/>
      <c r="K40" s="63"/>
      <c r="L40" s="64"/>
      <c r="M40" s="29"/>
      <c r="N40" s="53"/>
    </row>
    <row r="41" spans="1:14" s="4" customFormat="1" ht="38.25" x14ac:dyDescent="0.25">
      <c r="A41" s="46">
        <v>4</v>
      </c>
      <c r="B41" s="57" t="s">
        <v>55</v>
      </c>
      <c r="C41" s="48" t="s">
        <v>25</v>
      </c>
      <c r="D41" s="50">
        <v>9896.81</v>
      </c>
      <c r="E41" s="49">
        <v>1</v>
      </c>
      <c r="F41" s="55">
        <f t="shared" si="0"/>
        <v>9896.81</v>
      </c>
      <c r="G41" s="16">
        <v>0.05</v>
      </c>
      <c r="H41" s="53">
        <f t="shared" si="1"/>
        <v>494.84050000000002</v>
      </c>
      <c r="I41" s="16"/>
      <c r="J41" s="53">
        <f t="shared" si="2"/>
        <v>0</v>
      </c>
      <c r="K41" s="63">
        <f>G41+I41</f>
        <v>0.05</v>
      </c>
      <c r="L41" s="64">
        <f>H41+J41</f>
        <v>494.84050000000002</v>
      </c>
      <c r="M41" s="29">
        <f t="shared" si="3"/>
        <v>0.95</v>
      </c>
      <c r="N41" s="53">
        <f t="shared" si="4"/>
        <v>9401.9694999999992</v>
      </c>
    </row>
    <row r="42" spans="1:14" s="4" customFormat="1" ht="15.75" x14ac:dyDescent="0.25">
      <c r="A42" s="56" t="s">
        <v>104</v>
      </c>
      <c r="B42" s="47" t="s">
        <v>111</v>
      </c>
      <c r="C42" s="48" t="s">
        <v>169</v>
      </c>
      <c r="D42" s="50"/>
      <c r="E42" s="62">
        <v>25</v>
      </c>
      <c r="F42" s="55"/>
      <c r="G42" s="54"/>
      <c r="H42" s="53"/>
      <c r="I42" s="16"/>
      <c r="J42" s="53"/>
      <c r="K42" s="63"/>
      <c r="L42" s="64"/>
      <c r="M42" s="29"/>
      <c r="N42" s="53"/>
    </row>
    <row r="43" spans="1:14" s="4" customFormat="1" ht="15.75" x14ac:dyDescent="0.25">
      <c r="A43" s="56" t="s">
        <v>105</v>
      </c>
      <c r="B43" s="47" t="s">
        <v>112</v>
      </c>
      <c r="C43" s="48" t="s">
        <v>169</v>
      </c>
      <c r="D43" s="50"/>
      <c r="E43" s="62">
        <v>40</v>
      </c>
      <c r="F43" s="55"/>
      <c r="G43" s="54"/>
      <c r="H43" s="53"/>
      <c r="I43" s="16"/>
      <c r="J43" s="53"/>
      <c r="K43" s="63"/>
      <c r="L43" s="64"/>
      <c r="M43" s="29"/>
      <c r="N43" s="53"/>
    </row>
    <row r="44" spans="1:14" s="4" customFormat="1" ht="15.75" x14ac:dyDescent="0.25">
      <c r="A44" s="56" t="s">
        <v>106</v>
      </c>
      <c r="B44" s="47" t="s">
        <v>113</v>
      </c>
      <c r="C44" s="48" t="s">
        <v>169</v>
      </c>
      <c r="D44" s="50"/>
      <c r="E44" s="62">
        <v>75</v>
      </c>
      <c r="F44" s="55"/>
      <c r="G44" s="54"/>
      <c r="H44" s="53"/>
      <c r="I44" s="16"/>
      <c r="J44" s="53"/>
      <c r="K44" s="63"/>
      <c r="L44" s="64"/>
      <c r="M44" s="29"/>
      <c r="N44" s="53"/>
    </row>
    <row r="45" spans="1:14" s="4" customFormat="1" ht="15.75" x14ac:dyDescent="0.25">
      <c r="A45" s="56" t="s">
        <v>107</v>
      </c>
      <c r="B45" s="47" t="s">
        <v>114</v>
      </c>
      <c r="C45" s="48" t="s">
        <v>170</v>
      </c>
      <c r="D45" s="50"/>
      <c r="E45" s="62">
        <v>50</v>
      </c>
      <c r="F45" s="55"/>
      <c r="G45" s="54"/>
      <c r="H45" s="53"/>
      <c r="I45" s="16"/>
      <c r="J45" s="53"/>
      <c r="K45" s="63"/>
      <c r="L45" s="64"/>
      <c r="M45" s="29"/>
      <c r="N45" s="53"/>
    </row>
    <row r="46" spans="1:14" s="4" customFormat="1" ht="15.75" x14ac:dyDescent="0.25">
      <c r="A46" s="56" t="s">
        <v>108</v>
      </c>
      <c r="B46" s="47" t="s">
        <v>115</v>
      </c>
      <c r="C46" s="48" t="s">
        <v>169</v>
      </c>
      <c r="D46" s="50"/>
      <c r="E46" s="62">
        <v>100</v>
      </c>
      <c r="F46" s="55"/>
      <c r="G46" s="54"/>
      <c r="H46" s="53"/>
      <c r="I46" s="16"/>
      <c r="J46" s="53"/>
      <c r="K46" s="63"/>
      <c r="L46" s="64"/>
      <c r="M46" s="29"/>
      <c r="N46" s="53"/>
    </row>
    <row r="47" spans="1:14" s="4" customFormat="1" ht="15.75" x14ac:dyDescent="0.25">
      <c r="A47" s="56" t="s">
        <v>109</v>
      </c>
      <c r="B47" s="47" t="s">
        <v>116</v>
      </c>
      <c r="C47" s="48" t="s">
        <v>169</v>
      </c>
      <c r="D47" s="50"/>
      <c r="E47" s="62">
        <v>30</v>
      </c>
      <c r="F47" s="55"/>
      <c r="G47" s="54"/>
      <c r="H47" s="53"/>
      <c r="I47" s="16"/>
      <c r="J47" s="53"/>
      <c r="K47" s="63"/>
      <c r="L47" s="64"/>
      <c r="M47" s="29"/>
      <c r="N47" s="53"/>
    </row>
    <row r="48" spans="1:14" s="4" customFormat="1" ht="15.75" x14ac:dyDescent="0.25">
      <c r="A48" s="56" t="s">
        <v>110</v>
      </c>
      <c r="B48" s="47" t="s">
        <v>117</v>
      </c>
      <c r="C48" s="48" t="s">
        <v>169</v>
      </c>
      <c r="D48" s="50"/>
      <c r="E48" s="62">
        <v>11</v>
      </c>
      <c r="F48" s="55"/>
      <c r="G48" s="54"/>
      <c r="H48" s="53"/>
      <c r="I48" s="16"/>
      <c r="J48" s="53"/>
      <c r="K48" s="63"/>
      <c r="L48" s="64"/>
      <c r="M48" s="29"/>
      <c r="N48" s="53"/>
    </row>
    <row r="49" spans="1:14" s="4" customFormat="1" ht="38.25" x14ac:dyDescent="0.25">
      <c r="A49" s="66">
        <v>5</v>
      </c>
      <c r="B49" s="67" t="s">
        <v>56</v>
      </c>
      <c r="C49" s="68" t="s">
        <v>25</v>
      </c>
      <c r="D49" s="69">
        <v>0</v>
      </c>
      <c r="E49" s="70">
        <v>1</v>
      </c>
      <c r="F49" s="71">
        <f t="shared" si="0"/>
        <v>0</v>
      </c>
      <c r="G49" s="77">
        <v>0</v>
      </c>
      <c r="H49" s="72">
        <f t="shared" si="1"/>
        <v>0</v>
      </c>
      <c r="I49" s="73"/>
      <c r="J49" s="72">
        <f t="shared" si="2"/>
        <v>0</v>
      </c>
      <c r="K49" s="74">
        <f>G49+I49</f>
        <v>0</v>
      </c>
      <c r="L49" s="75">
        <f>H49+J49</f>
        <v>0</v>
      </c>
      <c r="M49" s="76">
        <f t="shared" si="3"/>
        <v>1</v>
      </c>
      <c r="N49" s="72">
        <f t="shared" si="4"/>
        <v>0</v>
      </c>
    </row>
    <row r="50" spans="1:14" s="4" customFormat="1" ht="38.25" x14ac:dyDescent="0.25">
      <c r="A50" s="46">
        <v>6</v>
      </c>
      <c r="B50" s="57" t="s">
        <v>57</v>
      </c>
      <c r="C50" s="48" t="s">
        <v>25</v>
      </c>
      <c r="D50" s="50">
        <v>240522.15</v>
      </c>
      <c r="E50" s="49">
        <v>1</v>
      </c>
      <c r="F50" s="55">
        <f t="shared" si="0"/>
        <v>240522.15</v>
      </c>
      <c r="G50" s="54">
        <v>0.35</v>
      </c>
      <c r="H50" s="53">
        <f t="shared" si="1"/>
        <v>84182.752499999988</v>
      </c>
      <c r="I50" s="16">
        <v>0.4</v>
      </c>
      <c r="J50" s="53">
        <f t="shared" si="2"/>
        <v>96208.86</v>
      </c>
      <c r="K50" s="63">
        <f>G50+I50</f>
        <v>0.75</v>
      </c>
      <c r="L50" s="64">
        <f>H50+J50</f>
        <v>180391.61249999999</v>
      </c>
      <c r="M50" s="29">
        <f t="shared" si="3"/>
        <v>0.25</v>
      </c>
      <c r="N50" s="53">
        <f t="shared" si="4"/>
        <v>60130.537499999999</v>
      </c>
    </row>
    <row r="51" spans="1:14" s="4" customFormat="1" ht="15.75" x14ac:dyDescent="0.25">
      <c r="A51" s="56" t="s">
        <v>118</v>
      </c>
      <c r="B51" s="47" t="s">
        <v>134</v>
      </c>
      <c r="C51" s="48" t="s">
        <v>171</v>
      </c>
      <c r="D51" s="50"/>
      <c r="E51" s="62">
        <v>300</v>
      </c>
      <c r="F51" s="55"/>
      <c r="G51" s="54"/>
      <c r="H51" s="53"/>
      <c r="I51" s="16"/>
      <c r="J51" s="53"/>
      <c r="K51" s="63"/>
      <c r="L51" s="64"/>
      <c r="M51" s="29"/>
      <c r="N51" s="53"/>
    </row>
    <row r="52" spans="1:14" s="4" customFormat="1" ht="15.75" x14ac:dyDescent="0.25">
      <c r="A52" s="56" t="s">
        <v>119</v>
      </c>
      <c r="B52" s="47" t="s">
        <v>135</v>
      </c>
      <c r="C52" s="48" t="s">
        <v>169</v>
      </c>
      <c r="D52" s="50"/>
      <c r="E52" s="62">
        <v>48</v>
      </c>
      <c r="F52" s="55"/>
      <c r="G52" s="54"/>
      <c r="H52" s="53"/>
      <c r="I52" s="16"/>
      <c r="J52" s="53"/>
      <c r="K52" s="63"/>
      <c r="L52" s="64"/>
      <c r="M52" s="29"/>
      <c r="N52" s="53"/>
    </row>
    <row r="53" spans="1:14" s="4" customFormat="1" ht="15.75" x14ac:dyDescent="0.25">
      <c r="A53" s="56" t="s">
        <v>120</v>
      </c>
      <c r="B53" s="47" t="s">
        <v>136</v>
      </c>
      <c r="C53" s="48" t="s">
        <v>168</v>
      </c>
      <c r="D53" s="50"/>
      <c r="E53" s="62">
        <v>12</v>
      </c>
      <c r="F53" s="55"/>
      <c r="G53" s="54"/>
      <c r="H53" s="53"/>
      <c r="I53" s="16"/>
      <c r="J53" s="53"/>
      <c r="K53" s="63"/>
      <c r="L53" s="64"/>
      <c r="M53" s="29"/>
      <c r="N53" s="53"/>
    </row>
    <row r="54" spans="1:14" s="4" customFormat="1" ht="15.75" x14ac:dyDescent="0.25">
      <c r="A54" s="56" t="s">
        <v>121</v>
      </c>
      <c r="B54" s="47" t="s">
        <v>137</v>
      </c>
      <c r="C54" s="48" t="s">
        <v>171</v>
      </c>
      <c r="D54" s="50"/>
      <c r="E54" s="62">
        <v>4.4000000000000004</v>
      </c>
      <c r="F54" s="55"/>
      <c r="G54" s="54"/>
      <c r="H54" s="53"/>
      <c r="I54" s="16"/>
      <c r="J54" s="53"/>
      <c r="K54" s="63"/>
      <c r="L54" s="64"/>
      <c r="M54" s="29"/>
      <c r="N54" s="53"/>
    </row>
    <row r="55" spans="1:14" s="4" customFormat="1" ht="15.75" x14ac:dyDescent="0.25">
      <c r="A55" s="56" t="s">
        <v>122</v>
      </c>
      <c r="B55" s="47" t="s">
        <v>138</v>
      </c>
      <c r="C55" s="48" t="s">
        <v>169</v>
      </c>
      <c r="D55" s="50"/>
      <c r="E55" s="62">
        <v>0.4</v>
      </c>
      <c r="F55" s="55"/>
      <c r="G55" s="54"/>
      <c r="H55" s="53"/>
      <c r="I55" s="16"/>
      <c r="J55" s="53"/>
      <c r="K55" s="63"/>
      <c r="L55" s="64"/>
      <c r="M55" s="29"/>
      <c r="N55" s="53"/>
    </row>
    <row r="56" spans="1:14" s="4" customFormat="1" ht="25.5" x14ac:dyDescent="0.25">
      <c r="A56" s="56" t="s">
        <v>123</v>
      </c>
      <c r="B56" s="47" t="s">
        <v>139</v>
      </c>
      <c r="C56" s="48" t="s">
        <v>171</v>
      </c>
      <c r="D56" s="50"/>
      <c r="E56" s="62">
        <v>70</v>
      </c>
      <c r="F56" s="55"/>
      <c r="G56" s="54"/>
      <c r="H56" s="53"/>
      <c r="I56" s="16"/>
      <c r="J56" s="53"/>
      <c r="K56" s="63"/>
      <c r="L56" s="64"/>
      <c r="M56" s="29"/>
      <c r="N56" s="53"/>
    </row>
    <row r="57" spans="1:14" s="4" customFormat="1" ht="25.5" x14ac:dyDescent="0.25">
      <c r="A57" s="56" t="s">
        <v>124</v>
      </c>
      <c r="B57" s="47" t="s">
        <v>140</v>
      </c>
      <c r="C57" s="48" t="s">
        <v>171</v>
      </c>
      <c r="D57" s="50"/>
      <c r="E57" s="62">
        <v>37.799999999999997</v>
      </c>
      <c r="F57" s="55"/>
      <c r="G57" s="54"/>
      <c r="H57" s="53"/>
      <c r="I57" s="16"/>
      <c r="J57" s="53"/>
      <c r="K57" s="63"/>
      <c r="L57" s="64"/>
      <c r="M57" s="29"/>
      <c r="N57" s="53"/>
    </row>
    <row r="58" spans="1:14" s="4" customFormat="1" ht="25.5" x14ac:dyDescent="0.25">
      <c r="A58" s="56" t="s">
        <v>125</v>
      </c>
      <c r="B58" s="47" t="s">
        <v>141</v>
      </c>
      <c r="C58" s="48" t="s">
        <v>171</v>
      </c>
      <c r="D58" s="50"/>
      <c r="E58" s="62">
        <v>3.2</v>
      </c>
      <c r="F58" s="55"/>
      <c r="G58" s="54"/>
      <c r="H58" s="53"/>
      <c r="I58" s="16"/>
      <c r="J58" s="53"/>
      <c r="K58" s="63"/>
      <c r="L58" s="64"/>
      <c r="M58" s="29"/>
      <c r="N58" s="53"/>
    </row>
    <row r="59" spans="1:14" s="4" customFormat="1" ht="25.5" x14ac:dyDescent="0.25">
      <c r="A59" s="56" t="s">
        <v>126</v>
      </c>
      <c r="B59" s="47" t="s">
        <v>142</v>
      </c>
      <c r="C59" s="48" t="s">
        <v>171</v>
      </c>
      <c r="D59" s="50"/>
      <c r="E59" s="62">
        <v>12.5</v>
      </c>
      <c r="F59" s="55"/>
      <c r="G59" s="54"/>
      <c r="H59" s="53"/>
      <c r="I59" s="16"/>
      <c r="J59" s="53"/>
      <c r="K59" s="63"/>
      <c r="L59" s="64"/>
      <c r="M59" s="29"/>
      <c r="N59" s="53"/>
    </row>
    <row r="60" spans="1:14" s="4" customFormat="1" ht="25.5" x14ac:dyDescent="0.25">
      <c r="A60" s="56" t="s">
        <v>127</v>
      </c>
      <c r="B60" s="47" t="s">
        <v>143</v>
      </c>
      <c r="C60" s="48" t="s">
        <v>171</v>
      </c>
      <c r="D60" s="50"/>
      <c r="E60" s="62">
        <v>58.2</v>
      </c>
      <c r="F60" s="55"/>
      <c r="G60" s="54"/>
      <c r="H60" s="53"/>
      <c r="I60" s="16"/>
      <c r="J60" s="53"/>
      <c r="K60" s="63"/>
      <c r="L60" s="64"/>
      <c r="M60" s="29"/>
      <c r="N60" s="53"/>
    </row>
    <row r="61" spans="1:14" s="4" customFormat="1" ht="25.5" x14ac:dyDescent="0.25">
      <c r="A61" s="56" t="s">
        <v>128</v>
      </c>
      <c r="B61" s="47" t="s">
        <v>144</v>
      </c>
      <c r="C61" s="48" t="s">
        <v>171</v>
      </c>
      <c r="D61" s="50"/>
      <c r="E61" s="62">
        <v>12</v>
      </c>
      <c r="F61" s="55"/>
      <c r="G61" s="54"/>
      <c r="H61" s="53"/>
      <c r="I61" s="16"/>
      <c r="J61" s="53"/>
      <c r="K61" s="63"/>
      <c r="L61" s="64"/>
      <c r="M61" s="29"/>
      <c r="N61" s="53"/>
    </row>
    <row r="62" spans="1:14" s="4" customFormat="1" ht="25.5" x14ac:dyDescent="0.25">
      <c r="A62" s="56" t="s">
        <v>129</v>
      </c>
      <c r="B62" s="47" t="s">
        <v>145</v>
      </c>
      <c r="C62" s="48" t="s">
        <v>171</v>
      </c>
      <c r="D62" s="50"/>
      <c r="E62" s="62">
        <v>17</v>
      </c>
      <c r="F62" s="55"/>
      <c r="G62" s="54"/>
      <c r="H62" s="53"/>
      <c r="I62" s="16"/>
      <c r="J62" s="53"/>
      <c r="K62" s="63"/>
      <c r="L62" s="64"/>
      <c r="M62" s="29"/>
      <c r="N62" s="53"/>
    </row>
    <row r="63" spans="1:14" s="4" customFormat="1" ht="15.75" x14ac:dyDescent="0.25">
      <c r="A63" s="56" t="s">
        <v>130</v>
      </c>
      <c r="B63" s="47" t="s">
        <v>146</v>
      </c>
      <c r="C63" s="48" t="s">
        <v>169</v>
      </c>
      <c r="D63" s="50"/>
      <c r="E63" s="62">
        <v>230</v>
      </c>
      <c r="F63" s="55"/>
      <c r="G63" s="54"/>
      <c r="H63" s="53"/>
      <c r="I63" s="16"/>
      <c r="J63" s="53"/>
      <c r="K63" s="63"/>
      <c r="L63" s="64"/>
      <c r="M63" s="29"/>
      <c r="N63" s="53"/>
    </row>
    <row r="64" spans="1:14" s="4" customFormat="1" ht="15.75" x14ac:dyDescent="0.25">
      <c r="A64" s="56" t="s">
        <v>131</v>
      </c>
      <c r="B64" s="47" t="s">
        <v>147</v>
      </c>
      <c r="C64" s="48" t="s">
        <v>170</v>
      </c>
      <c r="D64" s="50"/>
      <c r="E64" s="62">
        <v>25</v>
      </c>
      <c r="F64" s="55"/>
      <c r="G64" s="54"/>
      <c r="H64" s="53"/>
      <c r="I64" s="16"/>
      <c r="J64" s="53"/>
      <c r="K64" s="63"/>
      <c r="L64" s="64"/>
      <c r="M64" s="29"/>
      <c r="N64" s="53"/>
    </row>
    <row r="65" spans="1:14" s="4" customFormat="1" ht="15.75" x14ac:dyDescent="0.25">
      <c r="A65" s="56" t="s">
        <v>132</v>
      </c>
      <c r="B65" s="47" t="s">
        <v>148</v>
      </c>
      <c r="C65" s="48" t="s">
        <v>172</v>
      </c>
      <c r="D65" s="50"/>
      <c r="E65" s="62">
        <v>50</v>
      </c>
      <c r="F65" s="55"/>
      <c r="G65" s="54"/>
      <c r="H65" s="53"/>
      <c r="I65" s="16"/>
      <c r="J65" s="53"/>
      <c r="K65" s="63"/>
      <c r="L65" s="64"/>
      <c r="M65" s="29"/>
      <c r="N65" s="53"/>
    </row>
    <row r="66" spans="1:14" s="4" customFormat="1" ht="15.75" x14ac:dyDescent="0.25">
      <c r="A66" s="56" t="s">
        <v>133</v>
      </c>
      <c r="B66" s="47" t="s">
        <v>149</v>
      </c>
      <c r="C66" s="48" t="s">
        <v>172</v>
      </c>
      <c r="D66" s="50"/>
      <c r="E66" s="62">
        <v>6</v>
      </c>
      <c r="F66" s="55"/>
      <c r="G66" s="54"/>
      <c r="H66" s="53"/>
      <c r="I66" s="16"/>
      <c r="J66" s="53"/>
      <c r="K66" s="63"/>
      <c r="L66" s="64"/>
      <c r="M66" s="29"/>
      <c r="N66" s="53"/>
    </row>
    <row r="67" spans="1:14" s="4" customFormat="1" ht="38.25" x14ac:dyDescent="0.25">
      <c r="A67" s="46">
        <v>7</v>
      </c>
      <c r="B67" s="57" t="s">
        <v>58</v>
      </c>
      <c r="C67" s="48" t="s">
        <v>25</v>
      </c>
      <c r="D67" s="50">
        <v>10955.14</v>
      </c>
      <c r="E67" s="49">
        <v>1</v>
      </c>
      <c r="F67" s="55">
        <f t="shared" si="0"/>
        <v>10955.14</v>
      </c>
      <c r="G67" s="54">
        <v>0</v>
      </c>
      <c r="H67" s="53">
        <f t="shared" si="1"/>
        <v>0</v>
      </c>
      <c r="I67" s="16"/>
      <c r="J67" s="53">
        <f t="shared" si="2"/>
        <v>0</v>
      </c>
      <c r="K67" s="63">
        <f>G67+I67</f>
        <v>0</v>
      </c>
      <c r="L67" s="64">
        <f>H67+J67</f>
        <v>0</v>
      </c>
      <c r="M67" s="29">
        <f t="shared" si="3"/>
        <v>1</v>
      </c>
      <c r="N67" s="53">
        <f t="shared" si="4"/>
        <v>10955.14</v>
      </c>
    </row>
    <row r="68" spans="1:14" s="4" customFormat="1" ht="15.75" x14ac:dyDescent="0.25">
      <c r="A68" s="56" t="s">
        <v>152</v>
      </c>
      <c r="B68" s="47" t="s">
        <v>158</v>
      </c>
      <c r="C68" s="48" t="s">
        <v>168</v>
      </c>
      <c r="D68" s="50"/>
      <c r="E68" s="49">
        <v>2</v>
      </c>
      <c r="F68" s="55"/>
      <c r="G68" s="54"/>
      <c r="H68" s="53"/>
      <c r="I68" s="16"/>
      <c r="J68" s="53"/>
      <c r="K68" s="63"/>
      <c r="L68" s="64"/>
      <c r="M68" s="29"/>
      <c r="N68" s="53"/>
    </row>
    <row r="69" spans="1:14" s="4" customFormat="1" ht="15.75" x14ac:dyDescent="0.25">
      <c r="A69" s="56" t="s">
        <v>153</v>
      </c>
      <c r="B69" s="47" t="s">
        <v>159</v>
      </c>
      <c r="C69" s="48" t="s">
        <v>170</v>
      </c>
      <c r="D69" s="50"/>
      <c r="E69" s="49">
        <v>40</v>
      </c>
      <c r="F69" s="55"/>
      <c r="G69" s="54"/>
      <c r="H69" s="53"/>
      <c r="I69" s="16"/>
      <c r="J69" s="53"/>
      <c r="K69" s="63"/>
      <c r="L69" s="64"/>
      <c r="M69" s="29"/>
      <c r="N69" s="53"/>
    </row>
    <row r="70" spans="1:14" s="4" customFormat="1" ht="15.75" x14ac:dyDescent="0.25">
      <c r="A70" s="56" t="s">
        <v>154</v>
      </c>
      <c r="B70" s="47" t="s">
        <v>160</v>
      </c>
      <c r="C70" s="48" t="s">
        <v>170</v>
      </c>
      <c r="D70" s="50"/>
      <c r="E70" s="49">
        <v>100</v>
      </c>
      <c r="F70" s="55"/>
      <c r="G70" s="54"/>
      <c r="H70" s="53"/>
      <c r="I70" s="16"/>
      <c r="J70" s="53"/>
      <c r="K70" s="63"/>
      <c r="L70" s="64"/>
      <c r="M70" s="29"/>
      <c r="N70" s="53"/>
    </row>
    <row r="71" spans="1:14" s="4" customFormat="1" ht="15.75" x14ac:dyDescent="0.25">
      <c r="A71" s="56" t="s">
        <v>155</v>
      </c>
      <c r="B71" s="47" t="s">
        <v>161</v>
      </c>
      <c r="C71" s="48" t="s">
        <v>168</v>
      </c>
      <c r="D71" s="50"/>
      <c r="E71" s="49">
        <v>1</v>
      </c>
      <c r="F71" s="55"/>
      <c r="G71" s="54"/>
      <c r="H71" s="53"/>
      <c r="I71" s="16"/>
      <c r="J71" s="53"/>
      <c r="K71" s="63"/>
      <c r="L71" s="64"/>
      <c r="M71" s="29"/>
      <c r="N71" s="53"/>
    </row>
    <row r="72" spans="1:14" s="4" customFormat="1" ht="15.75" x14ac:dyDescent="0.25">
      <c r="A72" s="56" t="s">
        <v>156</v>
      </c>
      <c r="B72" s="47" t="s">
        <v>162</v>
      </c>
      <c r="C72" s="48" t="s">
        <v>168</v>
      </c>
      <c r="D72" s="50"/>
      <c r="E72" s="49">
        <v>1</v>
      </c>
      <c r="F72" s="55"/>
      <c r="G72" s="54"/>
      <c r="H72" s="53"/>
      <c r="I72" s="16"/>
      <c r="J72" s="53"/>
      <c r="K72" s="63"/>
      <c r="L72" s="64"/>
      <c r="M72" s="29"/>
      <c r="N72" s="53"/>
    </row>
    <row r="73" spans="1:14" s="4" customFormat="1" ht="15.75" x14ac:dyDescent="0.25">
      <c r="A73" s="56" t="s">
        <v>157</v>
      </c>
      <c r="B73" s="47" t="s">
        <v>163</v>
      </c>
      <c r="C73" s="48" t="s">
        <v>168</v>
      </c>
      <c r="D73" s="50"/>
      <c r="E73" s="49">
        <v>2</v>
      </c>
      <c r="F73" s="55"/>
      <c r="G73" s="54"/>
      <c r="H73" s="53"/>
      <c r="I73" s="16"/>
      <c r="J73" s="53"/>
      <c r="K73" s="63"/>
      <c r="L73" s="64"/>
      <c r="M73" s="29"/>
      <c r="N73" s="53"/>
    </row>
    <row r="74" spans="1:14" s="4" customFormat="1" ht="38.25" x14ac:dyDescent="0.25">
      <c r="A74" s="46">
        <v>8</v>
      </c>
      <c r="B74" s="57" t="s">
        <v>59</v>
      </c>
      <c r="C74" s="48" t="s">
        <v>25</v>
      </c>
      <c r="D74" s="50">
        <v>10098.959999999999</v>
      </c>
      <c r="E74" s="49">
        <v>1</v>
      </c>
      <c r="F74" s="55">
        <f t="shared" si="0"/>
        <v>10098.959999999999</v>
      </c>
      <c r="G74" s="54">
        <v>0</v>
      </c>
      <c r="H74" s="53">
        <f t="shared" si="1"/>
        <v>0</v>
      </c>
      <c r="I74" s="16">
        <v>0.25</v>
      </c>
      <c r="J74" s="53">
        <f t="shared" si="2"/>
        <v>2524.7399999999998</v>
      </c>
      <c r="K74" s="63">
        <f>G74+I74</f>
        <v>0.25</v>
      </c>
      <c r="L74" s="64">
        <f>H74+J74</f>
        <v>2524.7399999999998</v>
      </c>
      <c r="M74" s="29">
        <f t="shared" si="3"/>
        <v>0.75</v>
      </c>
      <c r="N74" s="53">
        <f t="shared" si="4"/>
        <v>7574.2199999999993</v>
      </c>
    </row>
    <row r="75" spans="1:14" s="4" customFormat="1" ht="15.75" x14ac:dyDescent="0.25">
      <c r="A75" s="56" t="s">
        <v>164</v>
      </c>
      <c r="B75" s="47" t="s">
        <v>166</v>
      </c>
      <c r="C75" s="48" t="s">
        <v>169</v>
      </c>
      <c r="D75" s="50"/>
      <c r="E75" s="49">
        <v>1000</v>
      </c>
      <c r="F75" s="55"/>
      <c r="G75" s="54"/>
      <c r="H75" s="53"/>
      <c r="I75" s="16"/>
      <c r="J75" s="53"/>
      <c r="K75" s="63"/>
      <c r="L75" s="64"/>
      <c r="M75" s="29"/>
      <c r="N75" s="53"/>
    </row>
    <row r="76" spans="1:14" s="4" customFormat="1" ht="15.75" x14ac:dyDescent="0.25">
      <c r="A76" s="56" t="s">
        <v>165</v>
      </c>
      <c r="B76" s="47" t="s">
        <v>167</v>
      </c>
      <c r="C76" s="48" t="s">
        <v>168</v>
      </c>
      <c r="D76" s="50"/>
      <c r="E76" s="49">
        <v>4</v>
      </c>
      <c r="F76" s="55"/>
      <c r="G76" s="54"/>
      <c r="H76" s="53"/>
      <c r="I76" s="16"/>
      <c r="J76" s="53"/>
      <c r="K76" s="63"/>
      <c r="L76" s="64"/>
      <c r="M76" s="29"/>
      <c r="N76" s="53"/>
    </row>
    <row r="77" spans="1:14" s="4" customFormat="1" ht="38.25" x14ac:dyDescent="0.25">
      <c r="A77" s="46">
        <v>9</v>
      </c>
      <c r="B77" s="57" t="s">
        <v>60</v>
      </c>
      <c r="C77" s="48" t="s">
        <v>25</v>
      </c>
      <c r="D77" s="50">
        <v>3983.14</v>
      </c>
      <c r="E77" s="49">
        <v>1</v>
      </c>
      <c r="F77" s="55">
        <f t="shared" si="0"/>
        <v>3983.14</v>
      </c>
      <c r="G77" s="16">
        <v>0.5</v>
      </c>
      <c r="H77" s="53">
        <f>D77*G77</f>
        <v>1991.57</v>
      </c>
      <c r="I77" s="16">
        <v>0.2</v>
      </c>
      <c r="J77" s="53">
        <f>D77*I77</f>
        <v>796.62800000000004</v>
      </c>
      <c r="K77" s="63">
        <f>G77+I77</f>
        <v>0.7</v>
      </c>
      <c r="L77" s="64">
        <f>H77+J77</f>
        <v>2788.1979999999999</v>
      </c>
      <c r="M77" s="29">
        <f>E77-G77-I77</f>
        <v>0.3</v>
      </c>
      <c r="N77" s="53">
        <f t="shared" si="4"/>
        <v>1194.942</v>
      </c>
    </row>
    <row r="78" spans="1:14" s="4" customFormat="1" ht="16.5" thickBot="1" x14ac:dyDescent="0.3">
      <c r="A78" s="56" t="s">
        <v>150</v>
      </c>
      <c r="B78" s="61" t="s">
        <v>151</v>
      </c>
      <c r="C78" s="48" t="s">
        <v>168</v>
      </c>
      <c r="D78" s="50"/>
      <c r="E78" s="49">
        <v>1</v>
      </c>
      <c r="F78" s="58"/>
      <c r="G78" s="18"/>
      <c r="H78" s="59"/>
      <c r="I78" s="18"/>
      <c r="J78" s="59"/>
      <c r="K78" s="60"/>
      <c r="L78" s="65"/>
      <c r="M78" s="60"/>
      <c r="N78" s="59"/>
    </row>
    <row r="79" spans="1:14" s="4" customFormat="1" ht="15.75" x14ac:dyDescent="0.25">
      <c r="A79" s="42" t="s">
        <v>17</v>
      </c>
      <c r="B79" s="5"/>
      <c r="C79" s="17"/>
      <c r="D79" s="17"/>
      <c r="E79" s="18"/>
      <c r="F79" s="52">
        <f>SUM(F16:F77)</f>
        <v>367285.64000000007</v>
      </c>
      <c r="G79" s="18"/>
      <c r="H79" s="52">
        <f>SUM(H16:H77)</f>
        <v>131234.84599999999</v>
      </c>
      <c r="I79" s="19"/>
      <c r="J79" s="52">
        <f>SUM(J16:J77)</f>
        <v>118438.0695</v>
      </c>
      <c r="K79" s="19"/>
      <c r="L79" s="52">
        <f>SUM(L16:L77)</f>
        <v>249672.91549999997</v>
      </c>
      <c r="M79" s="19"/>
      <c r="N79" s="52">
        <f>SUM(N16:N77)</f>
        <v>117612.7245</v>
      </c>
    </row>
    <row r="80" spans="1:14" s="4" customFormat="1" ht="15.75" x14ac:dyDescent="0.25">
      <c r="A80" s="43" t="s">
        <v>19</v>
      </c>
      <c r="B80" s="6"/>
      <c r="C80" s="20"/>
      <c r="D80" s="20"/>
      <c r="E80" s="21"/>
      <c r="F80" s="51">
        <f>F79*0.2</f>
        <v>73457.128000000012</v>
      </c>
      <c r="G80" s="21"/>
      <c r="H80" s="51">
        <f>H79*0.2</f>
        <v>26246.9692</v>
      </c>
      <c r="I80" s="22"/>
      <c r="J80" s="51">
        <f>J79*0.2</f>
        <v>23687.6139</v>
      </c>
      <c r="K80" s="22"/>
      <c r="L80" s="51">
        <f>L79*0.2</f>
        <v>49934.583099999996</v>
      </c>
      <c r="M80" s="22"/>
      <c r="N80" s="51">
        <f>N79*0.2</f>
        <v>23522.544900000001</v>
      </c>
    </row>
    <row r="81" spans="1:14" s="4" customFormat="1" ht="16.5" thickBot="1" x14ac:dyDescent="0.3">
      <c r="A81" s="44" t="s">
        <v>18</v>
      </c>
      <c r="B81" s="7"/>
      <c r="C81" s="23"/>
      <c r="D81" s="23"/>
      <c r="E81" s="24"/>
      <c r="F81" s="53">
        <f>F79+F80</f>
        <v>440742.7680000001</v>
      </c>
      <c r="G81" s="24"/>
      <c r="H81" s="53">
        <f>H79+H80</f>
        <v>157481.81519999998</v>
      </c>
      <c r="I81" s="25"/>
      <c r="J81" s="53">
        <f>J79+J80</f>
        <v>142125.68340000001</v>
      </c>
      <c r="K81" s="25"/>
      <c r="L81" s="53">
        <f>L80+L79</f>
        <v>299607.49859999999</v>
      </c>
      <c r="M81" s="25"/>
      <c r="N81" s="53">
        <f>N80+N80</f>
        <v>47045.089800000002</v>
      </c>
    </row>
    <row r="82" spans="1:14" x14ac:dyDescent="0.2">
      <c r="C82" s="26"/>
      <c r="D82" s="26"/>
      <c r="E82" s="26"/>
      <c r="F82" s="26"/>
      <c r="G82" s="26"/>
      <c r="H82" s="26"/>
      <c r="I82" s="26"/>
      <c r="J82" s="26"/>
    </row>
    <row r="83" spans="1:14" x14ac:dyDescent="0.2">
      <c r="B83" s="1" t="s">
        <v>39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">
      <c r="A84" s="1" t="s">
        <v>40</v>
      </c>
      <c r="B84" s="1" t="s">
        <v>188</v>
      </c>
      <c r="C84" s="26"/>
      <c r="D84" s="26"/>
      <c r="E84" s="26"/>
      <c r="F84" s="26"/>
      <c r="G84" s="26"/>
      <c r="H84" s="26"/>
      <c r="I84" s="26"/>
      <c r="J84" s="26"/>
    </row>
    <row r="85" spans="1:14" x14ac:dyDescent="0.2">
      <c r="A85" s="1" t="s">
        <v>41</v>
      </c>
      <c r="B85" s="1" t="s">
        <v>189</v>
      </c>
      <c r="C85" s="26"/>
      <c r="D85" s="26"/>
      <c r="E85" s="26"/>
      <c r="F85" s="26"/>
      <c r="G85" s="26"/>
      <c r="H85" s="26"/>
      <c r="I85" s="26"/>
      <c r="J85" s="26"/>
    </row>
    <row r="86" spans="1:14" x14ac:dyDescent="0.2">
      <c r="A86" s="1" t="s">
        <v>42</v>
      </c>
      <c r="B86" s="1" t="s">
        <v>190</v>
      </c>
      <c r="C86" s="26"/>
      <c r="D86" s="26"/>
      <c r="E86" s="26"/>
      <c r="F86" s="26"/>
      <c r="G86" s="26"/>
      <c r="H86" s="26"/>
      <c r="I86" s="26"/>
      <c r="J86" s="26"/>
    </row>
    <row r="87" spans="1:14" x14ac:dyDescent="0.2">
      <c r="A87" s="1" t="s">
        <v>43</v>
      </c>
      <c r="B87" s="1" t="s">
        <v>191</v>
      </c>
      <c r="C87" s="26"/>
      <c r="D87" s="26"/>
      <c r="E87" s="26"/>
      <c r="F87" s="26"/>
      <c r="G87" s="26"/>
      <c r="H87" s="26"/>
      <c r="I87" s="26"/>
      <c r="J87" s="26"/>
    </row>
    <row r="88" spans="1:14" x14ac:dyDescent="0.2">
      <c r="A88" s="1" t="s">
        <v>44</v>
      </c>
      <c r="B88" s="1" t="s">
        <v>192</v>
      </c>
      <c r="C88" s="26"/>
      <c r="D88" s="26"/>
      <c r="E88" s="26"/>
      <c r="F88" s="26"/>
      <c r="G88" s="26"/>
      <c r="H88" s="26"/>
      <c r="I88" s="26"/>
      <c r="J88" s="26"/>
    </row>
    <row r="89" spans="1:14" x14ac:dyDescent="0.2">
      <c r="A89" s="1" t="s">
        <v>45</v>
      </c>
      <c r="B89" s="1" t="s">
        <v>194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">
      <c r="A90" s="1" t="s">
        <v>46</v>
      </c>
      <c r="C90" s="26"/>
      <c r="D90" s="26"/>
      <c r="E90" s="26"/>
      <c r="F90" s="26"/>
      <c r="G90" s="26"/>
      <c r="H90" s="26"/>
      <c r="I90" s="26"/>
      <c r="J90" s="26"/>
    </row>
    <row r="91" spans="1:14" x14ac:dyDescent="0.2">
      <c r="C91" s="26"/>
      <c r="D91" s="26"/>
      <c r="E91" s="26"/>
      <c r="F91" s="26"/>
      <c r="G91" s="26"/>
      <c r="H91" s="26"/>
      <c r="I91" s="26"/>
      <c r="J91" s="26"/>
    </row>
    <row r="92" spans="1:14" ht="15.75" x14ac:dyDescent="0.25">
      <c r="A92" s="4" t="s">
        <v>36</v>
      </c>
      <c r="B92"/>
      <c r="C92"/>
      <c r="D92"/>
      <c r="E92"/>
      <c r="F92"/>
      <c r="G92"/>
      <c r="H92"/>
      <c r="I92" s="35"/>
      <c r="J92" s="26"/>
    </row>
    <row r="93" spans="1:14" ht="15.75" x14ac:dyDescent="0.25">
      <c r="A93" s="4" t="s">
        <v>61</v>
      </c>
      <c r="B93"/>
      <c r="C93"/>
      <c r="D93"/>
      <c r="E93"/>
      <c r="F93"/>
      <c r="G93"/>
      <c r="H93"/>
      <c r="I93" s="35"/>
      <c r="J93" s="26"/>
    </row>
    <row r="94" spans="1:14" ht="15.75" x14ac:dyDescent="0.25">
      <c r="A94" s="4"/>
      <c r="B94"/>
      <c r="C94"/>
      <c r="D94"/>
      <c r="E94"/>
      <c r="F94"/>
      <c r="G94"/>
      <c r="H94"/>
      <c r="I94" s="26"/>
      <c r="J94" s="26"/>
    </row>
    <row r="95" spans="1:14" ht="15.75" x14ac:dyDescent="0.25">
      <c r="A95" s="36" t="s">
        <v>193</v>
      </c>
      <c r="B95"/>
      <c r="C95"/>
      <c r="D95"/>
      <c r="E95"/>
      <c r="F95"/>
      <c r="G95"/>
      <c r="H95"/>
      <c r="I95" s="26"/>
      <c r="J95" s="26"/>
    </row>
    <row r="96" spans="1:14" ht="15.75" x14ac:dyDescent="0.25">
      <c r="A96" s="4"/>
      <c r="B96"/>
      <c r="C96"/>
      <c r="D96"/>
      <c r="E96"/>
      <c r="F96"/>
      <c r="G96"/>
      <c r="H96"/>
      <c r="I96" s="26"/>
      <c r="J96" s="26"/>
    </row>
    <row r="97" spans="1:10" ht="15.75" x14ac:dyDescent="0.25">
      <c r="A97" s="78" t="s">
        <v>13</v>
      </c>
      <c r="B97" s="78"/>
      <c r="C97"/>
      <c r="D97" s="4" t="s">
        <v>14</v>
      </c>
      <c r="E97" s="41"/>
      <c r="F97" s="4"/>
      <c r="G97" s="4"/>
      <c r="H97" s="4" t="s">
        <v>14</v>
      </c>
      <c r="I97" s="26"/>
      <c r="J97" s="26"/>
    </row>
    <row r="98" spans="1:10" ht="15.75" x14ac:dyDescent="0.25">
      <c r="A98" s="4" t="s">
        <v>24</v>
      </c>
      <c r="B98"/>
      <c r="C98"/>
      <c r="D98" s="4" t="s">
        <v>37</v>
      </c>
      <c r="E98" s="4"/>
      <c r="F98" s="4"/>
      <c r="G98" s="4"/>
      <c r="H98" s="4" t="s">
        <v>38</v>
      </c>
      <c r="I98" s="26"/>
      <c r="J98" s="26"/>
    </row>
    <row r="99" spans="1:10" ht="15.75" x14ac:dyDescent="0.25">
      <c r="A99" s="4"/>
      <c r="B99"/>
      <c r="C99"/>
      <c r="D99" s="4"/>
      <c r="E99" s="4"/>
      <c r="F99" s="4"/>
      <c r="G99" s="4"/>
      <c r="H99" s="4"/>
      <c r="I99" s="26"/>
      <c r="J99" s="26"/>
    </row>
    <row r="100" spans="1:10" x14ac:dyDescent="0.2">
      <c r="A100" s="1" t="s">
        <v>20</v>
      </c>
      <c r="C100" s="26"/>
      <c r="D100" s="1" t="s">
        <v>20</v>
      </c>
      <c r="E100" s="26"/>
      <c r="F100" s="26"/>
      <c r="G100" s="26"/>
      <c r="H100" s="1" t="s">
        <v>20</v>
      </c>
      <c r="I100" s="26"/>
      <c r="J100" s="26"/>
    </row>
    <row r="101" spans="1:10" x14ac:dyDescent="0.2">
      <c r="C101" s="27"/>
      <c r="D101" s="27"/>
      <c r="E101" s="27"/>
      <c r="F101" s="27"/>
      <c r="G101" s="27"/>
      <c r="H101" s="27"/>
      <c r="I101" s="27"/>
      <c r="J101" s="27"/>
    </row>
    <row r="102" spans="1:10" x14ac:dyDescent="0.2">
      <c r="C102" s="27"/>
      <c r="D102" s="27"/>
      <c r="E102" s="27"/>
      <c r="F102" s="27"/>
      <c r="G102" s="27"/>
      <c r="H102" s="27"/>
      <c r="I102" s="27"/>
      <c r="J102" s="27"/>
    </row>
    <row r="103" spans="1:10" x14ac:dyDescent="0.2">
      <c r="C103" s="27"/>
      <c r="D103" s="27"/>
      <c r="E103" s="27"/>
      <c r="F103" s="27"/>
      <c r="G103" s="27"/>
      <c r="H103" s="27"/>
      <c r="I103" s="27"/>
      <c r="J103" s="27"/>
    </row>
  </sheetData>
  <mergeCells count="6">
    <mergeCell ref="M13:N13"/>
    <mergeCell ref="A97:B97"/>
    <mergeCell ref="C13:F13"/>
    <mergeCell ref="G13:H13"/>
    <mergeCell ref="I13:J13"/>
    <mergeCell ref="K13:L13"/>
  </mergeCells>
  <pageMargins left="0.78740157480314965" right="0.47244094488188981" top="0.39" bottom="0.38" header="0.3" footer="0.28999999999999998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007674FF4E144BE6E0CB59513354B" ma:contentTypeVersion="989" ma:contentTypeDescription="Create a new document." ma:contentTypeScope="" ma:versionID="1879495207c6c4443b3a69725599c93c">
  <xsd:schema xmlns:xsd="http://www.w3.org/2001/XMLSchema" xmlns:xs="http://www.w3.org/2001/XMLSchema" xmlns:p="http://schemas.microsoft.com/office/2006/metadata/properties" xmlns:ns2="9462a29a-ab44-47a5-b1c4-fddff6a372d2" xmlns:ns3="8399f8b6-3739-4ff5-b0d8-a54f49934962" targetNamespace="http://schemas.microsoft.com/office/2006/metadata/properties" ma:root="true" ma:fieldsID="3958e37d8d6d5306d053ceed570563bb" ns2:_="" ns3:_="">
    <xsd:import namespace="9462a29a-ab44-47a5-b1c4-fddff6a372d2"/>
    <xsd:import namespace="8399f8b6-3739-4ff5-b0d8-a54f4993496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a29a-ab44-47a5-b1c4-fddff6a372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9f8b6-3739-4ff5-b0d8-a54f49934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462a29a-ab44-47a5-b1c4-fddff6a372d2">NVQ3HMRTUURK-1964929495-516416</_dlc_DocId>
    <_dlc_DocIdUrl xmlns="9462a29a-ab44-47a5-b1c4-fddff6a372d2">
      <Url>https://tpji.sharepoint.com/sites/tpjfiles/_layouts/15/DocIdRedir.aspx?ID=NVQ3HMRTUURK-1964929495-516416</Url>
      <Description>NVQ3HMRTUURK-1964929495-516416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61AA706-1A6C-4DD6-B2CB-10CCE28A3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a29a-ab44-47a5-b1c4-fddff6a372d2"/>
    <ds:schemaRef ds:uri="8399f8b6-3739-4ff5-b0d8-a54f49934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5C34BE-B548-4A53-BA31-B3A8D607AD82}">
  <ds:schemaRefs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399f8b6-3739-4ff5-b0d8-a54f49934962"/>
    <ds:schemaRef ds:uri="9462a29a-ab44-47a5-b1c4-fddff6a372d2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9B36E9-E518-456B-B6E3-3ADA20E36E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8BB78E9-8D8D-483C-99BA-9B72C08F58C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Nr.1</vt:lpstr>
      <vt:lpstr>Nr.2</vt:lpstr>
      <vt:lpstr>Nr.3</vt:lpstr>
      <vt:lpstr>Nr.4</vt:lpstr>
    </vt:vector>
  </TitlesOfParts>
  <Company>AS Tallinna Teed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Jermiškin, Andrei</cp:lastModifiedBy>
  <cp:lastPrinted>2003-12-08T08:17:41Z</cp:lastPrinted>
  <dcterms:created xsi:type="dcterms:W3CDTF">2000-03-06T07:00:16Z</dcterms:created>
  <dcterms:modified xsi:type="dcterms:W3CDTF">2022-08-31T07:26:01Z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0x010100274007674FF4E144BE6E0CB59513354B</vt:lpwstr>
  </property>
  <property fmtid="{D5CDD505-2E9C-101B-9397-08002B2CF9AE}" pid="3" name="_dlc_DocIdItemGuid">
    <vt:lpwstr>ce3cf0f5-ad86-4c43-a214-3d2f8088792a</vt:lpwstr>
  </property>
</Properties>
</file>